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\Desktop\Rozpočty\Rozpočty 2023\"/>
    </mc:Choice>
  </mc:AlternateContent>
  <bookViews>
    <workbookView xWindow="0" yWindow="0" windowWidth="0" windowHeight="0"/>
  </bookViews>
  <sheets>
    <sheet name="Rekapitulace stavby" sheetId="1" r:id="rId1"/>
    <sheet name="SO 1.1 - Levá strana skal..." sheetId="2" r:id="rId2"/>
    <sheet name="SO 1.2 - VON" sheetId="3" r:id="rId3"/>
    <sheet name="SO 2.1 - Pravá strana ska..." sheetId="4" r:id="rId4"/>
    <sheet name="SO 2.2 - VON" sheetId="5" r:id="rId5"/>
    <sheet name="SO 3.1 - Levá strana skal..." sheetId="6" r:id="rId6"/>
    <sheet name="SO 3.2 - VON" sheetId="7" r:id="rId7"/>
    <sheet name="SO 4.1 - Pravá strana ska..." sheetId="8" r:id="rId8"/>
    <sheet name="SO 4.2 - VON" sheetId="9" r:id="rId9"/>
    <sheet name="Pokyny pro vyplnění" sheetId="10" r:id="rId10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1.1 - Levá strana skal...'!$C$84:$K$213</definedName>
    <definedName name="_xlnm.Print_Area" localSheetId="1">'SO 1.1 - Levá strana skal...'!$C$4:$J$41,'SO 1.1 - Levá strana skal...'!$C$47:$J$64,'SO 1.1 - Levá strana skal...'!$C$70:$K$213</definedName>
    <definedName name="_xlnm.Print_Titles" localSheetId="1">'SO 1.1 - Levá strana skal...'!$84:$84</definedName>
    <definedName name="_xlnm._FilterDatabase" localSheetId="2" hidden="1">'SO 1.2 - VON'!$C$84:$K$107</definedName>
    <definedName name="_xlnm.Print_Area" localSheetId="2">'SO 1.2 - VON'!$C$4:$J$41,'SO 1.2 - VON'!$C$47:$J$64,'SO 1.2 - VON'!$C$70:$K$107</definedName>
    <definedName name="_xlnm.Print_Titles" localSheetId="2">'SO 1.2 - VON'!$84:$84</definedName>
    <definedName name="_xlnm._FilterDatabase" localSheetId="3" hidden="1">'SO 2.1 - Pravá strana ska...'!$C$84:$K$126</definedName>
    <definedName name="_xlnm.Print_Area" localSheetId="3">'SO 2.1 - Pravá strana ska...'!$C$4:$J$41,'SO 2.1 - Pravá strana ska...'!$C$47:$J$64,'SO 2.1 - Pravá strana ska...'!$C$70:$K$126</definedName>
    <definedName name="_xlnm.Print_Titles" localSheetId="3">'SO 2.1 - Pravá strana ska...'!$84:$84</definedName>
    <definedName name="_xlnm._FilterDatabase" localSheetId="4" hidden="1">'SO 2.2 - VON'!$C$84:$K$107</definedName>
    <definedName name="_xlnm.Print_Area" localSheetId="4">'SO 2.2 - VON'!$C$4:$J$41,'SO 2.2 - VON'!$C$47:$J$64,'SO 2.2 - VON'!$C$70:$K$107</definedName>
    <definedName name="_xlnm.Print_Titles" localSheetId="4">'SO 2.2 - VON'!$84:$84</definedName>
    <definedName name="_xlnm._FilterDatabase" localSheetId="5" hidden="1">'SO 3.1 - Levá strana skal...'!$C$84:$K$216</definedName>
    <definedName name="_xlnm.Print_Area" localSheetId="5">'SO 3.1 - Levá strana skal...'!$C$4:$J$41,'SO 3.1 - Levá strana skal...'!$C$47:$J$64,'SO 3.1 - Levá strana skal...'!$C$70:$K$216</definedName>
    <definedName name="_xlnm.Print_Titles" localSheetId="5">'SO 3.1 - Levá strana skal...'!$84:$84</definedName>
    <definedName name="_xlnm._FilterDatabase" localSheetId="6" hidden="1">'SO 3.2 - VON'!$C$84:$K$107</definedName>
    <definedName name="_xlnm.Print_Area" localSheetId="6">'SO 3.2 - VON'!$C$4:$J$41,'SO 3.2 - VON'!$C$47:$J$64,'SO 3.2 - VON'!$C$70:$K$107</definedName>
    <definedName name="_xlnm.Print_Titles" localSheetId="6">'SO 3.2 - VON'!$84:$84</definedName>
    <definedName name="_xlnm._FilterDatabase" localSheetId="7" hidden="1">'SO 4.1 - Pravá strana ska...'!$C$84:$K$139</definedName>
    <definedName name="_xlnm.Print_Area" localSheetId="7">'SO 4.1 - Pravá strana ska...'!$C$4:$J$41,'SO 4.1 - Pravá strana ska...'!$C$47:$J$64,'SO 4.1 - Pravá strana ska...'!$C$70:$K$139</definedName>
    <definedName name="_xlnm.Print_Titles" localSheetId="7">'SO 4.1 - Pravá strana ska...'!$84:$84</definedName>
    <definedName name="_xlnm._FilterDatabase" localSheetId="8" hidden="1">'SO 4.2 - VON'!$C$84:$K$107</definedName>
    <definedName name="_xlnm.Print_Area" localSheetId="8">'SO 4.2 - VON'!$C$4:$J$41,'SO 4.2 - VON'!$C$47:$J$64,'SO 4.2 - VON'!$C$70:$K$107</definedName>
    <definedName name="_xlnm.Print_Titles" localSheetId="8">'SO 4.2 - VON'!$84:$84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9"/>
  <c r="J38"/>
  <c i="1" r="AY66"/>
  <c i="9" r="J37"/>
  <c i="1" r="AX66"/>
  <c i="9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9"/>
  <c r="E77"/>
  <c r="F56"/>
  <c r="E54"/>
  <c r="J26"/>
  <c r="E26"/>
  <c r="J82"/>
  <c r="J25"/>
  <c r="J23"/>
  <c r="E23"/>
  <c r="J81"/>
  <c r="J22"/>
  <c r="J20"/>
  <c r="E20"/>
  <c r="F59"/>
  <c r="J19"/>
  <c r="J17"/>
  <c r="E17"/>
  <c r="F81"/>
  <c r="J16"/>
  <c r="J14"/>
  <c r="J56"/>
  <c r="E7"/>
  <c r="E73"/>
  <c i="8" r="J39"/>
  <c r="J38"/>
  <c i="1" r="AY65"/>
  <c i="8" r="J37"/>
  <c i="1" r="AX65"/>
  <c i="8"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BI86"/>
  <c r="BH86"/>
  <c r="BG86"/>
  <c r="BF86"/>
  <c r="T86"/>
  <c r="R86"/>
  <c r="P86"/>
  <c r="F81"/>
  <c r="F79"/>
  <c r="E77"/>
  <c r="F58"/>
  <c r="F56"/>
  <c r="E54"/>
  <c r="J26"/>
  <c r="E26"/>
  <c r="J59"/>
  <c r="J25"/>
  <c r="J23"/>
  <c r="E23"/>
  <c r="J81"/>
  <c r="J22"/>
  <c r="J20"/>
  <c r="E20"/>
  <c r="F59"/>
  <c r="J19"/>
  <c r="J14"/>
  <c r="J79"/>
  <c r="E7"/>
  <c r="E50"/>
  <c i="7" r="J39"/>
  <c r="J38"/>
  <c i="1" r="AY63"/>
  <c i="7" r="J37"/>
  <c i="1" r="AX63"/>
  <c i="7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9"/>
  <c r="E77"/>
  <c r="F56"/>
  <c r="E54"/>
  <c r="J26"/>
  <c r="E26"/>
  <c r="J59"/>
  <c r="J25"/>
  <c r="J23"/>
  <c r="E23"/>
  <c r="J81"/>
  <c r="J22"/>
  <c r="J20"/>
  <c r="E20"/>
  <c r="F59"/>
  <c r="J19"/>
  <c r="J17"/>
  <c r="E17"/>
  <c r="F58"/>
  <c r="J16"/>
  <c r="J14"/>
  <c r="J56"/>
  <c r="E7"/>
  <c r="E50"/>
  <c i="6" r="J39"/>
  <c r="J38"/>
  <c i="1" r="AY62"/>
  <c i="6" r="J37"/>
  <c i="1" r="AX62"/>
  <c i="6"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6"/>
  <c r="BH86"/>
  <c r="BG86"/>
  <c r="BF86"/>
  <c r="T86"/>
  <c r="R86"/>
  <c r="P86"/>
  <c r="F81"/>
  <c r="F79"/>
  <c r="E77"/>
  <c r="F58"/>
  <c r="F56"/>
  <c r="E54"/>
  <c r="J26"/>
  <c r="E26"/>
  <c r="J59"/>
  <c r="J25"/>
  <c r="J23"/>
  <c r="E23"/>
  <c r="J81"/>
  <c r="J22"/>
  <c r="J20"/>
  <c r="E20"/>
  <c r="F82"/>
  <c r="J19"/>
  <c r="J14"/>
  <c r="J56"/>
  <c r="E7"/>
  <c r="E73"/>
  <c i="5" r="J39"/>
  <c r="J38"/>
  <c i="1" r="AY60"/>
  <c i="5" r="J37"/>
  <c i="1" r="AX60"/>
  <c i="5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9"/>
  <c r="E77"/>
  <c r="F56"/>
  <c r="E54"/>
  <c r="J26"/>
  <c r="E26"/>
  <c r="J59"/>
  <c r="J25"/>
  <c r="J23"/>
  <c r="E23"/>
  <c r="J81"/>
  <c r="J22"/>
  <c r="J20"/>
  <c r="E20"/>
  <c r="F82"/>
  <c r="J19"/>
  <c r="J17"/>
  <c r="E17"/>
  <c r="F58"/>
  <c r="J16"/>
  <c r="J14"/>
  <c r="J79"/>
  <c r="E7"/>
  <c r="E50"/>
  <c i="4" r="J39"/>
  <c r="J38"/>
  <c i="1" r="AY59"/>
  <c i="4" r="J37"/>
  <c i="1" r="AX59"/>
  <c i="4"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BI86"/>
  <c r="BH86"/>
  <c r="BG86"/>
  <c r="BF86"/>
  <c r="T86"/>
  <c r="R86"/>
  <c r="P86"/>
  <c r="F81"/>
  <c r="F79"/>
  <c r="E77"/>
  <c r="F58"/>
  <c r="F56"/>
  <c r="E54"/>
  <c r="J26"/>
  <c r="E26"/>
  <c r="J82"/>
  <c r="J25"/>
  <c r="J23"/>
  <c r="E23"/>
  <c r="J81"/>
  <c r="J22"/>
  <c r="J20"/>
  <c r="E20"/>
  <c r="F59"/>
  <c r="J19"/>
  <c r="J14"/>
  <c r="J79"/>
  <c r="E7"/>
  <c r="E50"/>
  <c i="3" r="J39"/>
  <c r="J38"/>
  <c i="1" r="AY57"/>
  <c i="3" r="J37"/>
  <c i="1" r="AX57"/>
  <c i="3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F79"/>
  <c r="E77"/>
  <c r="F56"/>
  <c r="E54"/>
  <c r="J26"/>
  <c r="E26"/>
  <c r="J82"/>
  <c r="J25"/>
  <c r="J23"/>
  <c r="E23"/>
  <c r="J58"/>
  <c r="J22"/>
  <c r="J20"/>
  <c r="E20"/>
  <c r="F82"/>
  <c r="J19"/>
  <c r="J17"/>
  <c r="E17"/>
  <c r="F58"/>
  <c r="J16"/>
  <c r="J14"/>
  <c r="J79"/>
  <c r="E7"/>
  <c r="E73"/>
  <c i="2" r="J39"/>
  <c r="J38"/>
  <c i="1" r="AY56"/>
  <c i="2" r="J37"/>
  <c i="1" r="AX56"/>
  <c i="2"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81"/>
  <c r="F79"/>
  <c r="E77"/>
  <c r="F58"/>
  <c r="F56"/>
  <c r="E54"/>
  <c r="J26"/>
  <c r="E26"/>
  <c r="J82"/>
  <c r="J25"/>
  <c r="J23"/>
  <c r="E23"/>
  <c r="J81"/>
  <c r="J22"/>
  <c r="J20"/>
  <c r="E20"/>
  <c r="F82"/>
  <c r="J19"/>
  <c r="J14"/>
  <c r="J79"/>
  <c r="E7"/>
  <c r="E73"/>
  <c i="1" r="L50"/>
  <c r="AM50"/>
  <c r="AM49"/>
  <c r="L49"/>
  <c r="AM47"/>
  <c r="L47"/>
  <c r="L45"/>
  <c r="L44"/>
  <c i="8" r="BK106"/>
  <c i="2" r="BK190"/>
  <c r="J108"/>
  <c i="6" r="J146"/>
  <c r="BK125"/>
  <c i="8" r="BK92"/>
  <c i="2" r="BK208"/>
  <c r="J161"/>
  <c r="BK99"/>
  <c i="3" r="BK105"/>
  <c i="4" r="J106"/>
  <c i="6" r="J159"/>
  <c i="7" r="BK102"/>
  <c i="2" r="J211"/>
  <c r="BK155"/>
  <c i="3" r="BK102"/>
  <c i="4" r="J115"/>
  <c i="5" r="J105"/>
  <c i="6" r="BK208"/>
  <c r="BK171"/>
  <c r="BK92"/>
  <c i="8" r="BK110"/>
  <c i="2" r="F36"/>
  <c i="6" r="BK136"/>
  <c i="8" r="BK137"/>
  <c i="2" r="F39"/>
  <c i="6" r="BK96"/>
  <c r="BK109"/>
  <c i="8" r="J134"/>
  <c i="2" r="J196"/>
  <c r="BK140"/>
  <c i="6" r="J112"/>
  <c i="8" r="J92"/>
  <c i="2" r="BK102"/>
  <c i="4" r="J112"/>
  <c i="6" r="J205"/>
  <c r="BK151"/>
  <c i="8" r="BK122"/>
  <c i="2" r="BK211"/>
  <c r="J159"/>
  <c i="4" r="BK103"/>
  <c i="5" r="BK105"/>
  <c i="6" r="J180"/>
  <c i="3" r="J105"/>
  <c i="5" r="J86"/>
  <c i="6" r="BK112"/>
  <c i="2" r="BK205"/>
  <c r="J155"/>
  <c r="J86"/>
  <c i="8" r="BK113"/>
  <c i="2" r="J208"/>
  <c r="J184"/>
  <c r="BK174"/>
  <c r="J152"/>
  <c r="BK131"/>
  <c i="6" r="J211"/>
  <c r="J208"/>
  <c r="J214"/>
  <c r="BK134"/>
  <c r="BK107"/>
  <c i="7" r="J105"/>
  <c i="8" r="J110"/>
  <c i="2" r="J193"/>
  <c r="J171"/>
  <c r="J157"/>
  <c r="J138"/>
  <c r="BK108"/>
  <c i="3" r="BK92"/>
  <c r="BK86"/>
  <c i="4" r="J121"/>
  <c r="BK97"/>
  <c i="5" r="BK102"/>
  <c i="6" r="BK165"/>
  <c r="J118"/>
  <c r="BK118"/>
  <c i="7" r="J98"/>
  <c i="8" r="J137"/>
  <c i="9" r="J102"/>
  <c i="2" r="J187"/>
  <c r="J136"/>
  <c r="BK90"/>
  <c i="4" r="BK86"/>
  <c r="BK100"/>
  <c r="BK112"/>
  <c i="5" r="J95"/>
  <c i="6" r="J96"/>
  <c i="8" r="J122"/>
  <c r="J97"/>
  <c i="9" r="J86"/>
  <c i="1" r="AS58"/>
  <c i="5" r="BK86"/>
  <c i="6" r="J136"/>
  <c r="BK120"/>
  <c i="7" r="J89"/>
  <c i="8" r="J100"/>
  <c i="9" r="BK98"/>
  <c i="2" r="BK196"/>
  <c r="J127"/>
  <c r="J36"/>
  <c i="6" r="J120"/>
  <c r="BK211"/>
  <c i="8" r="J88"/>
  <c i="4" r="J92"/>
  <c r="BK121"/>
  <c i="6" r="J184"/>
  <c r="J125"/>
  <c r="BK167"/>
  <c i="8" r="J86"/>
  <c i="2" r="BK193"/>
  <c r="BK159"/>
  <c r="J111"/>
  <c i="6" r="BK202"/>
  <c r="BK159"/>
  <c i="8" r="BK88"/>
  <c i="9" r="BK102"/>
  <c i="2" r="J199"/>
  <c r="J167"/>
  <c r="BK143"/>
  <c r="J124"/>
  <c i="6" r="J193"/>
  <c r="BK116"/>
  <c r="J141"/>
  <c r="J92"/>
  <c r="J187"/>
  <c i="7" r="BK89"/>
  <c i="8" r="J103"/>
  <c i="2" r="BK199"/>
  <c r="BK181"/>
  <c r="J165"/>
  <c r="J143"/>
  <c r="J131"/>
  <c r="J90"/>
  <c i="3" r="J86"/>
  <c i="4" r="BK124"/>
  <c r="J86"/>
  <c i="5" r="BK95"/>
  <c i="6" r="J190"/>
  <c r="BK193"/>
  <c r="BK138"/>
  <c r="BK101"/>
  <c i="7" r="J92"/>
  <c i="8" r="BK125"/>
  <c i="9" r="J92"/>
  <c i="2" r="J181"/>
  <c r="BK163"/>
  <c r="J122"/>
  <c i="3" r="BK98"/>
  <c i="6" r="J199"/>
  <c r="BK88"/>
  <c r="J88"/>
  <c i="8" r="BK119"/>
  <c i="9" r="J89"/>
  <c i="2" r="BK111"/>
  <c i="3" r="J95"/>
  <c i="4" r="J103"/>
  <c i="5" r="J89"/>
  <c i="6" r="BK190"/>
  <c r="J109"/>
  <c r="BK146"/>
  <c r="J174"/>
  <c i="8" r="BK131"/>
  <c i="9" r="BK105"/>
  <c i="2" r="J205"/>
  <c r="J174"/>
  <c r="BK152"/>
  <c r="J120"/>
  <c i="4" r="J118"/>
  <c i="5" r="J102"/>
  <c i="6" r="J163"/>
  <c r="J165"/>
  <c i="7" r="J95"/>
  <c i="8" r="J119"/>
  <c i="2" r="BK120"/>
  <c i="4" r="BK109"/>
  <c i="5" r="J92"/>
  <c i="6" r="BK187"/>
  <c r="J143"/>
  <c i="7" r="BK105"/>
  <c i="8" r="BK100"/>
  <c i="2" r="BK167"/>
  <c r="BK124"/>
  <c r="F37"/>
  <c i="4" r="BK106"/>
  <c i="6" r="J107"/>
  <c i="8" r="J106"/>
  <c i="9" r="BK95"/>
  <c i="3" r="BK89"/>
  <c i="6" r="BK129"/>
  <c r="BK214"/>
  <c r="J148"/>
  <c r="J104"/>
  <c i="8" r="BK103"/>
  <c r="BK134"/>
  <c i="2" r="J190"/>
  <c r="BK165"/>
  <c r="BK138"/>
  <c r="J88"/>
  <c i="4" r="J100"/>
  <c i="6" r="BK205"/>
  <c i="1" r="AS55"/>
  <c i="6" r="J138"/>
  <c r="BK199"/>
  <c i="8" r="BK128"/>
  <c r="J125"/>
  <c i="2" r="BK145"/>
  <c r="J105"/>
  <c i="6" r="BK143"/>
  <c r="BK104"/>
  <c i="7" r="J86"/>
  <c i="2" r="BK157"/>
  <c r="J99"/>
  <c i="6" r="BK155"/>
  <c r="J171"/>
  <c r="J196"/>
  <c r="J155"/>
  <c r="BK180"/>
  <c i="7" r="BK95"/>
  <c i="8" r="BK116"/>
  <c i="9" r="BK89"/>
  <c i="2" r="J177"/>
  <c r="J148"/>
  <c r="BK122"/>
  <c i="1" r="AS61"/>
  <c i="5" r="BK98"/>
  <c i="6" r="J129"/>
  <c r="J202"/>
  <c r="BK141"/>
  <c i="8" r="J131"/>
  <c r="BK86"/>
  <c i="2" r="J202"/>
  <c r="BK148"/>
  <c r="BK105"/>
  <c i="3" r="J92"/>
  <c i="4" r="BK92"/>
  <c i="5" r="BK92"/>
  <c i="6" r="J167"/>
  <c r="J151"/>
  <c i="4" r="BK115"/>
  <c i="6" r="BK196"/>
  <c i="7" r="BK86"/>
  <c i="8" r="BK97"/>
  <c i="2" r="BK94"/>
  <c i="3" r="J98"/>
  <c i="4" r="J97"/>
  <c i="5" r="J98"/>
  <c i="6" r="J101"/>
  <c i="8" r="J113"/>
  <c i="9" r="BK86"/>
  <c i="2" r="BK187"/>
  <c r="BK161"/>
  <c r="BK136"/>
  <c r="J94"/>
  <c i="6" r="J161"/>
  <c i="8" r="J116"/>
  <c i="9" r="BK92"/>
  <c i="2" r="J163"/>
  <c r="F38"/>
  <c r="BK171"/>
  <c r="BK127"/>
  <c i="1" r="AS64"/>
  <c i="9" r="J105"/>
  <c i="2" r="BK88"/>
  <c i="3" r="J89"/>
  <c i="4" r="J124"/>
  <c r="BK118"/>
  <c i="6" r="BK148"/>
  <c r="BK174"/>
  <c r="J116"/>
  <c r="J86"/>
  <c i="7" r="BK92"/>
  <c i="9" r="J95"/>
  <c i="2" r="BK184"/>
  <c r="J145"/>
  <c r="J102"/>
  <c i="3" r="BK95"/>
  <c i="4" r="J88"/>
  <c i="5" r="BK89"/>
  <c i="6" r="J134"/>
  <c i="7" r="J102"/>
  <c i="9" r="J98"/>
  <c i="2" r="BK86"/>
  <c i="3" r="J102"/>
  <c i="4" r="J109"/>
  <c r="BK88"/>
  <c i="6" r="BK184"/>
  <c i="7" r="BK98"/>
  <c i="8" r="J128"/>
  <c i="2" r="BK202"/>
  <c r="BK177"/>
  <c r="J140"/>
  <c i="6" r="BK161"/>
  <c r="BK163"/>
  <c r="BK86"/>
  <c i="9" l="1" r="T85"/>
  <c i="4" r="T85"/>
  <c i="5" r="BK85"/>
  <c r="J85"/>
  <c i="7" r="P85"/>
  <c i="1" r="AU63"/>
  <c i="8" r="BK85"/>
  <c r="J85"/>
  <c i="3" r="P85"/>
  <c i="1" r="AU57"/>
  <c i="5" r="R85"/>
  <c i="6" r="R85"/>
  <c i="7" r="R85"/>
  <c i="2" r="BK85"/>
  <c r="J85"/>
  <c r="J63"/>
  <c i="3" r="T85"/>
  <c i="4" r="P85"/>
  <c i="1" r="AU59"/>
  <c i="5" r="T85"/>
  <c i="6" r="P85"/>
  <c i="1" r="AU62"/>
  <c i="7" r="BK85"/>
  <c r="J85"/>
  <c r="J63"/>
  <c i="8" r="P85"/>
  <c i="1" r="AU65"/>
  <c i="2" r="P85"/>
  <c i="1" r="AU56"/>
  <c i="2" r="R85"/>
  <c i="3" r="R85"/>
  <c i="6" r="BK85"/>
  <c r="J85"/>
  <c r="J63"/>
  <c i="8" r="T85"/>
  <c i="9" r="P85"/>
  <c i="1" r="AU66"/>
  <c i="4" r="R85"/>
  <c i="6" r="T85"/>
  <c i="7" r="T85"/>
  <c i="8" r="R85"/>
  <c i="9" r="BK85"/>
  <c r="J85"/>
  <c r="J63"/>
  <c r="R85"/>
  <c i="2" r="T85"/>
  <c i="3" r="BK85"/>
  <c r="J85"/>
  <c r="J63"/>
  <c i="4" r="BK85"/>
  <c r="J85"/>
  <c r="J63"/>
  <c i="5" r="P85"/>
  <c i="1" r="AU60"/>
  <c i="9" r="F58"/>
  <c r="J79"/>
  <c r="F82"/>
  <c r="BE86"/>
  <c r="BE98"/>
  <c r="J58"/>
  <c r="BE89"/>
  <c r="BE95"/>
  <c r="J59"/>
  <c r="BE102"/>
  <c r="E50"/>
  <c r="BE92"/>
  <c r="BE105"/>
  <c i="8" r="E73"/>
  <c r="BE92"/>
  <c r="BE116"/>
  <c r="BE86"/>
  <c r="BE110"/>
  <c r="BE122"/>
  <c r="BE131"/>
  <c r="J82"/>
  <c r="BE100"/>
  <c r="BE125"/>
  <c r="J56"/>
  <c r="J58"/>
  <c r="F82"/>
  <c r="BE128"/>
  <c r="BE88"/>
  <c r="BE97"/>
  <c r="BE103"/>
  <c r="BE106"/>
  <c r="BE134"/>
  <c r="BE137"/>
  <c r="BE113"/>
  <c r="BE119"/>
  <c i="7" r="J58"/>
  <c r="F81"/>
  <c r="J82"/>
  <c r="BE95"/>
  <c r="E73"/>
  <c r="F82"/>
  <c r="BE86"/>
  <c r="BE102"/>
  <c r="BE89"/>
  <c r="BE98"/>
  <c r="J79"/>
  <c r="BE92"/>
  <c r="BE105"/>
  <c i="6" r="BE116"/>
  <c r="BE129"/>
  <c r="BE151"/>
  <c r="BE159"/>
  <c r="BE161"/>
  <c r="BE184"/>
  <c i="5" r="J63"/>
  <c i="6" r="F59"/>
  <c r="BE163"/>
  <c r="BE171"/>
  <c r="BE190"/>
  <c r="BE205"/>
  <c r="J82"/>
  <c r="BE120"/>
  <c r="BE193"/>
  <c r="J58"/>
  <c r="J79"/>
  <c r="BE96"/>
  <c r="BE101"/>
  <c r="BE107"/>
  <c r="BE109"/>
  <c r="BE138"/>
  <c r="BE146"/>
  <c r="BE148"/>
  <c r="BE202"/>
  <c r="BE211"/>
  <c r="BE214"/>
  <c r="E50"/>
  <c r="BE118"/>
  <c r="BE136"/>
  <c r="BE155"/>
  <c r="BE187"/>
  <c r="BE199"/>
  <c r="BE86"/>
  <c r="BE104"/>
  <c r="BE141"/>
  <c r="BE165"/>
  <c r="BE167"/>
  <c r="BE174"/>
  <c r="BE208"/>
  <c r="BE88"/>
  <c r="BE92"/>
  <c r="BE112"/>
  <c r="BE125"/>
  <c r="BE134"/>
  <c r="BE143"/>
  <c r="BE180"/>
  <c r="BE196"/>
  <c i="5" r="E73"/>
  <c r="BE86"/>
  <c r="J56"/>
  <c r="J58"/>
  <c r="F81"/>
  <c r="BE89"/>
  <c r="BE102"/>
  <c r="F59"/>
  <c r="J82"/>
  <c r="BE92"/>
  <c r="BE95"/>
  <c r="BE98"/>
  <c r="BE105"/>
  <c i="4" r="BE88"/>
  <c r="J56"/>
  <c r="F82"/>
  <c r="BE97"/>
  <c r="BE100"/>
  <c r="BE103"/>
  <c r="J59"/>
  <c r="BE109"/>
  <c r="BE124"/>
  <c r="E73"/>
  <c r="BE92"/>
  <c r="BE112"/>
  <c r="J58"/>
  <c r="BE106"/>
  <c r="BE121"/>
  <c r="BE118"/>
  <c r="BE86"/>
  <c r="BE115"/>
  <c i="3" r="E50"/>
  <c r="J59"/>
  <c r="J56"/>
  <c r="F81"/>
  <c r="BE86"/>
  <c r="BE92"/>
  <c r="F59"/>
  <c r="J81"/>
  <c r="BE89"/>
  <c r="BE95"/>
  <c r="BE102"/>
  <c r="BE105"/>
  <c r="BE98"/>
  <c i="1" r="AW56"/>
  <c r="BA56"/>
  <c i="2" r="E50"/>
  <c r="J56"/>
  <c r="J58"/>
  <c r="F59"/>
  <c r="J59"/>
  <c r="BE86"/>
  <c r="BE88"/>
  <c r="BE90"/>
  <c r="BE94"/>
  <c r="BE99"/>
  <c r="BE102"/>
  <c r="BE105"/>
  <c r="BE108"/>
  <c r="BE111"/>
  <c r="BE120"/>
  <c r="BE122"/>
  <c r="BE124"/>
  <c r="BE127"/>
  <c r="BE131"/>
  <c r="BE136"/>
  <c r="BE138"/>
  <c r="BE140"/>
  <c r="BE143"/>
  <c r="BE145"/>
  <c r="BE148"/>
  <c r="BE152"/>
  <c r="BE155"/>
  <c r="BE157"/>
  <c r="BE159"/>
  <c r="BE161"/>
  <c r="BE163"/>
  <c r="BE165"/>
  <c r="BE167"/>
  <c r="BE171"/>
  <c r="BE174"/>
  <c r="BE177"/>
  <c r="BE181"/>
  <c r="BE184"/>
  <c r="BE187"/>
  <c r="BE190"/>
  <c r="BE193"/>
  <c r="BE196"/>
  <c r="BE199"/>
  <c r="BE202"/>
  <c r="BE205"/>
  <c r="BE208"/>
  <c r="BE211"/>
  <c i="1" r="BB56"/>
  <c r="BD56"/>
  <c r="BC56"/>
  <c i="5" r="J32"/>
  <c i="3" r="F39"/>
  <c i="1" r="BD57"/>
  <c r="BD55"/>
  <c i="8" r="F36"/>
  <c i="1" r="BA65"/>
  <c i="4" r="F39"/>
  <c i="1" r="BD59"/>
  <c i="3" r="J36"/>
  <c i="1" r="AW57"/>
  <c i="9" r="F37"/>
  <c i="1" r="BB66"/>
  <c i="6" r="J32"/>
  <c i="8" r="J36"/>
  <c i="1" r="AW65"/>
  <c i="3" r="F37"/>
  <c i="1" r="BB57"/>
  <c r="BB55"/>
  <c i="4" r="F38"/>
  <c i="1" r="BC59"/>
  <c i="8" r="J32"/>
  <c i="3" r="F36"/>
  <c i="1" r="BA57"/>
  <c r="BA55"/>
  <c r="AW55"/>
  <c r="AS54"/>
  <c i="5" r="F36"/>
  <c i="1" r="BA60"/>
  <c i="7" r="J32"/>
  <c i="9" r="F36"/>
  <c i="1" r="BA66"/>
  <c i="3" r="J32"/>
  <c i="4" r="F37"/>
  <c i="1" r="BB59"/>
  <c i="9" r="F39"/>
  <c i="1" r="BD66"/>
  <c i="9" r="F38"/>
  <c i="1" r="BC66"/>
  <c i="6" r="J36"/>
  <c i="1" r="AW62"/>
  <c i="7" r="J36"/>
  <c i="1" r="AW63"/>
  <c i="6" r="F37"/>
  <c i="1" r="BB62"/>
  <c i="5" r="F38"/>
  <c i="1" r="BC60"/>
  <c i="7" r="F39"/>
  <c i="1" r="BD63"/>
  <c i="7" r="F36"/>
  <c i="1" r="BA63"/>
  <c i="7" r="F38"/>
  <c i="1" r="BC63"/>
  <c i="9" r="J36"/>
  <c i="1" r="AW66"/>
  <c i="8" r="F38"/>
  <c i="1" r="BC65"/>
  <c i="5" r="F37"/>
  <c i="1" r="BB60"/>
  <c i="4" r="F36"/>
  <c i="1" r="BA59"/>
  <c i="6" r="F36"/>
  <c i="1" r="BA62"/>
  <c i="6" r="F39"/>
  <c i="1" r="BD62"/>
  <c i="6" r="F38"/>
  <c i="1" r="BC62"/>
  <c i="4" r="J32"/>
  <c i="7" r="F37"/>
  <c i="1" r="BB63"/>
  <c i="2" r="J32"/>
  <c i="3" r="F38"/>
  <c i="1" r="BC57"/>
  <c r="BC55"/>
  <c r="AY55"/>
  <c i="5" r="J36"/>
  <c i="1" r="AW60"/>
  <c i="4" r="J36"/>
  <c i="1" r="AW59"/>
  <c i="8" r="F37"/>
  <c i="1" r="BB65"/>
  <c i="5" r="F39"/>
  <c i="1" r="BD60"/>
  <c i="8" r="F39"/>
  <c i="1" r="BD65"/>
  <c i="8" l="1" r="J63"/>
  <c i="1" r="AG60"/>
  <c r="AG65"/>
  <c r="AG63"/>
  <c r="AG62"/>
  <c r="AG59"/>
  <c r="AG57"/>
  <c r="AG56"/>
  <c r="AU58"/>
  <c r="BD64"/>
  <c r="AU55"/>
  <c r="BC61"/>
  <c r="AY61"/>
  <c i="3" r="J35"/>
  <c i="1" r="AV57"/>
  <c r="AT57"/>
  <c r="AN57"/>
  <c r="AX55"/>
  <c i="6" r="J35"/>
  <c i="1" r="AV62"/>
  <c r="AT62"/>
  <c r="AN62"/>
  <c i="2" r="J35"/>
  <c i="1" r="AV56"/>
  <c r="AT56"/>
  <c r="AN56"/>
  <c i="8" r="F35"/>
  <c i="1" r="AZ65"/>
  <c r="AG58"/>
  <c i="4" r="F35"/>
  <c i="1" r="AZ59"/>
  <c r="AG55"/>
  <c r="BA61"/>
  <c r="AW61"/>
  <c r="BA64"/>
  <c r="AW64"/>
  <c i="9" r="J32"/>
  <c i="1" r="AG66"/>
  <c r="BD61"/>
  <c r="AG61"/>
  <c r="BC64"/>
  <c r="AY64"/>
  <c r="AU61"/>
  <c i="2" r="F35"/>
  <c i="1" r="AZ56"/>
  <c r="BB61"/>
  <c r="AX61"/>
  <c i="3" r="F35"/>
  <c i="1" r="AZ57"/>
  <c i="7" r="J35"/>
  <c i="1" r="AV63"/>
  <c r="AT63"/>
  <c r="AN63"/>
  <c r="BC58"/>
  <c r="AY58"/>
  <c i="7" r="F35"/>
  <c i="1" r="AZ63"/>
  <c r="BB64"/>
  <c r="AX64"/>
  <c i="8" r="J35"/>
  <c i="1" r="AV65"/>
  <c r="AT65"/>
  <c r="AN65"/>
  <c i="4" r="J35"/>
  <c i="1" r="AV59"/>
  <c r="AT59"/>
  <c r="AN59"/>
  <c r="BA58"/>
  <c r="AW58"/>
  <c i="9" r="F35"/>
  <c i="1" r="AZ66"/>
  <c r="BB58"/>
  <c r="AX58"/>
  <c i="6" r="F35"/>
  <c i="1" r="AZ62"/>
  <c r="AU64"/>
  <c i="5" r="F35"/>
  <c i="1" r="AZ60"/>
  <c i="9" r="J35"/>
  <c i="1" r="AV66"/>
  <c r="AT66"/>
  <c r="AN66"/>
  <c i="5" r="J35"/>
  <c i="1" r="AV60"/>
  <c r="AT60"/>
  <c r="AN60"/>
  <c r="BD58"/>
  <c i="9" l="1" r="J41"/>
  <c i="8" r="J41"/>
  <c i="7" r="J41"/>
  <c i="6" r="J41"/>
  <c i="5" r="J41"/>
  <c i="4" r="J41"/>
  <c i="3" r="J41"/>
  <c i="2" r="J41"/>
  <c i="1" r="BB54"/>
  <c r="W31"/>
  <c r="AU54"/>
  <c r="AZ55"/>
  <c r="AV55"/>
  <c r="AT55"/>
  <c r="AN55"/>
  <c r="AZ64"/>
  <c r="AV64"/>
  <c r="AT64"/>
  <c r="AZ58"/>
  <c r="AV58"/>
  <c r="AT58"/>
  <c r="AN58"/>
  <c r="AG64"/>
  <c r="BA54"/>
  <c r="W30"/>
  <c r="BC54"/>
  <c r="AY54"/>
  <c r="BD54"/>
  <c r="W33"/>
  <c r="AZ61"/>
  <c r="AV61"/>
  <c r="AT61"/>
  <c r="AN61"/>
  <c l="1" r="AN64"/>
  <c r="AG54"/>
  <c r="AK26"/>
  <c r="AX54"/>
  <c r="W32"/>
  <c r="AZ54"/>
  <c r="W29"/>
  <c r="AW54"/>
  <c r="AK30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<sst xmlns="http://schemas.openxmlformats.org/spreadsheetml/2006/main">
  <si>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</si>
  <si>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</si>
  <si>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</si>
  <si>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</si>
  <si>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</si>
  <si>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{fe7b4e0e-a707-4ca7-a49f-185e858121c5}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</si>
  <si>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</si>
  <si>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</si>
  <si>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</si>
  <si>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</si>
  <si>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</si>
  <si>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</si>
  <si>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</si>
  <si>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</si>
  <si>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65423033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</si>
  <si>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</si>
  <si>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</si>
  <si>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skalních zářezů na trati 160 v úseku Kaznějov - Plasy</t>
  </si>
  <si>
    <t>KSO:</t>
  </si>
  <si>
    <t/>
  </si>
  <si>
    <t>CC-CZ:</t>
  </si>
  <si>
    <t>Místo:</t>
  </si>
  <si>
    <t>TO Třemošná</t>
  </si>
  <si>
    <t>Datum:</t>
  </si>
  <si>
    <t>25. 4. 2023</t>
  </si>
  <si>
    <t>Zadavatel:</t>
  </si>
  <si>
    <t>IČ:</t>
  </si>
  <si>
    <t>Správa železnic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</si>
  <si>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</si>
  <si>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</si>
  <si>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</si>
  <si>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</si>
  <si>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</si>
  <si>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</si>
  <si>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</si>
  <si>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</si>
  <si>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</si>
  <si>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</si>
  <si>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</si>
  <si>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</si>
  <si>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</si>
  <si>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</si>
  <si>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</si>
  <si>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</si>
  <si>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</si>
  <si>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</si>
  <si>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</si>
  <si>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</si>
  <si>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</si>
  <si>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</si>
  <si>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</si>
  <si>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</si>
  <si>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</si>
  <si>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</si>
  <si>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</si>
  <si>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</si>
  <si>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</si>
  <si>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</si>
  <si>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</si>
  <si>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</si>
  <si>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</si>
  <si>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</si>
  <si>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</si>
  <si>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</si>
  <si>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</si>
  <si>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</si>
  <si>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</si>
  <si>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</si>
  <si>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</si>
  <si>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</si>
  <si>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</si>
  <si>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</si>
  <si>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</si>
  <si>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</si>
  <si>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</si>
  <si>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</si>
  <si>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Levá strana skalního zářezu v km 28,170 - 28,300</t>
  </si>
  <si>
    <t>STA</t>
  </si>
  <si>
    <t>1</t>
  </si>
  <si>
    <t>{f257fb4e-a1a2-440a-9a24-d258a67254c5}</t>
  </si>
  <si>
    <t>2</t>
  </si>
  <si>
    <t>/</t>
  </si>
  <si>
    <t>SO 1.1</t>
  </si>
  <si>
    <t>Soupis</t>
  </si>
  <si>
    <t>{cc1f890c-2c55-4475-baef-648d4dd5125f}</t>
  </si>
  <si>
    <t>SO 1.2</t>
  </si>
  <si>
    <t>VON</t>
  </si>
  <si>
    <t>{db96a8a8-be51-4a4d-8dd8-7baeaf2c2d6f}</t>
  </si>
  <si>
    <t>SO 2</t>
  </si>
  <si>
    <t>Pravá strana skalního zářezu v km 28,170 - 28,290</t>
  </si>
  <si>
    <t>{a10e2bec-ec89-4eb1-b195-310973cff5e1}</t>
  </si>
  <si>
    <t>SO 2.1</t>
  </si>
  <si>
    <t>{32f4e98e-d5c1-466b-8128-153e81bbe5b5}</t>
  </si>
  <si>
    <t>SO 2.2</t>
  </si>
  <si>
    <t>{2c567b82-4ee3-4527-a55a-eda36d2fbb94}</t>
  </si>
  <si>
    <t>SO 3</t>
  </si>
  <si>
    <t>Levá strana skalního zářezu v km 28,429 - 28,640</t>
  </si>
  <si>
    <t>{dea517d0-20bd-4e65-ad0c-81377791c4b0}</t>
  </si>
  <si>
    <t>SO 3.1</t>
  </si>
  <si>
    <t>{e5a189d7-9d93-4e33-aa36-34e3f15a48c9}</t>
  </si>
  <si>
    <t>SO 3.2</t>
  </si>
  <si>
    <t>{05c1d45a-1be8-4ea4-b792-dd8b8d04a500}</t>
  </si>
  <si>
    <t>SO 4</t>
  </si>
  <si>
    <t>Pravá strana skalního zářezu v km 28,437 - 28,570</t>
  </si>
  <si>
    <t>{94135404-b3ab-492a-9c7e-a33eeff54085}</t>
  </si>
  <si>
    <t>SO 4.1</t>
  </si>
  <si>
    <t>{d05d2d99-8671-4db9-96b5-118482800fda}</t>
  </si>
  <si>
    <t>SO 4.2</t>
  </si>
  <si>
    <t>{ed0eb9e2-f58e-457f-8e9a-6652189e097b}</t>
  </si>
  <si>
    <t>KRYCÍ LIST SOUPISU PRACÍ</t>
  </si>
  <si>
    <t>Objekt:</t>
  </si>
  <si>
    <t>SO 1 - Levá strana skalního zářezu v km 28,170 - 28,300</t>
  </si>
  <si>
    <t>Soupis:</t>
  </si>
  <si>
    <t>SO 1.1 - Levá strana skalního zářezu v km 28,170 - 28,300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</si>
  <si>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</si>
  <si>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</si>
  <si>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</si>
  <si>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</si>
  <si>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</si>
  <si>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</si>
  <si>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</si>
  <si>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</si>
  <si>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</si>
  <si>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</si>
  <si>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</si>
  <si>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</si>
  <si>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</si>
  <si>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</si>
  <si>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</si>
  <si>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</si>
  <si>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</si>
  <si>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</si>
  <si>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949 95.R1</t>
  </si>
  <si>
    <t>Zřízení horolezeckého úvazu pro práci ve výškách</t>
  </si>
  <si>
    <t>ks</t>
  </si>
  <si>
    <t>4</t>
  </si>
  <si>
    <t>ROZPOCET</t>
  </si>
  <si>
    <t>PP</t>
  </si>
  <si>
    <t>919726.R2</t>
  </si>
  <si>
    <t>Pokládka ochranných gumových plátů / podlážek - montáž i demontáž + pronájem</t>
  </si>
  <si>
    <t>m2</t>
  </si>
  <si>
    <t>3</t>
  </si>
  <si>
    <t>M</t>
  </si>
  <si>
    <t>919726122</t>
  </si>
  <si>
    <t>Geotextilie pro ochranu, separaci a filtraci netkaná měrná hm přes 200 do 300 g/m2 vč.dodávky</t>
  </si>
  <si>
    <t>8</t>
  </si>
  <si>
    <t>-754970710</t>
  </si>
  <si>
    <t>VV</t>
  </si>
  <si>
    <t>125 * 3 * 1 " délka úseku x šířka x rozsah v délce úseku; ochrana štěrkového lože"</t>
  </si>
  <si>
    <t>Součet</t>
  </si>
  <si>
    <t>113311121</t>
  </si>
  <si>
    <t>Odstranění geotextilií v komunikacích</t>
  </si>
  <si>
    <t>CS ÚRS 2023 01</t>
  </si>
  <si>
    <t>6</t>
  </si>
  <si>
    <t>Odstranění geosyntetik s uložením na vzdálenost do 20 m nebo naložením na dopravní prostředek geotextilie</t>
  </si>
  <si>
    <t>Online PSC</t>
  </si>
  <si>
    <t>https://podminky.urs.cz/item/CS_URS_2023_01/113311121</t>
  </si>
  <si>
    <t>5</t>
  </si>
  <si>
    <t>112201134</t>
  </si>
  <si>
    <t>Odstranění pařezů D přes 0,4 do 0,5 m ve svahu přes 1:5 do 1:2 s odklizením do 20 m a zasypáním jámy</t>
  </si>
  <si>
    <t>kus</t>
  </si>
  <si>
    <t>Odstranění pařezu na svahu přes 1:5 do 1:2 o průměru pařezu na řezné ploše přes 400 do 500 mm</t>
  </si>
  <si>
    <t>https://podminky.urs.cz/item/CS_URS_2023_01/112201134</t>
  </si>
  <si>
    <t>155211122</t>
  </si>
  <si>
    <t>Očištění skalních ploch ručními nástroji (motykami, páčidly) horolezeckou technikou</t>
  </si>
  <si>
    <t>m3</t>
  </si>
  <si>
    <t>10</t>
  </si>
  <si>
    <t>Očištění skalních ploch horolezeckou technikou očištění ručními nástroji motykami, páčidly</t>
  </si>
  <si>
    <t>https://podminky.urs.cz/item/CS_URS_2023_01/155211122</t>
  </si>
  <si>
    <t>7</t>
  </si>
  <si>
    <t>155211311</t>
  </si>
  <si>
    <t>Odtěžení nestabilních hornin ze skalních stěn horolezeckou technikou sbíječkou</t>
  </si>
  <si>
    <t>12</t>
  </si>
  <si>
    <t>Odtěžení nestabilních hornin ze skalních stěn horolezeckou technikou s přehozením na vzdálenost do 3 m nebo s naložením na dopravní prostředek s použitím pneumatického nářadí</t>
  </si>
  <si>
    <t>https://podminky.urs.cz/item/CS_URS_2023_01/155211311</t>
  </si>
  <si>
    <t>122411101</t>
  </si>
  <si>
    <t>Odkopávky a prokopávky v hornině třídy těžitelnosti II, skupiny 5 ručně</t>
  </si>
  <si>
    <t>14</t>
  </si>
  <si>
    <t>Odkopávky a prokopávky ručně zapažené i nezapažené v hornině třídy těžitelnosti II skupiny 5</t>
  </si>
  <si>
    <t>https://podminky.urs.cz/item/CS_URS_2023_01/122411101</t>
  </si>
  <si>
    <t>9</t>
  </si>
  <si>
    <t>155212116</t>
  </si>
  <si>
    <t>Vrty do skalních stěn vrtacími kladivy D do 56 mm hornina tř. V a VI prováděné horolezeckou technikou</t>
  </si>
  <si>
    <t>m</t>
  </si>
  <si>
    <t>16</t>
  </si>
  <si>
    <t>Vrty do skalních stěn prováděné horolezeckou technikou hloubky do 5 m přenosnými vrtacími kladivy průměru do 56 mm, v hornině tř. V a VI</t>
  </si>
  <si>
    <t>https://podminky.urs.cz/item/CS_URS_2023_01/155212116</t>
  </si>
  <si>
    <t xml:space="preserve">(8*4)  "(počet trnů x hloubka vrtu); celk. hloubka vrtů"</t>
  </si>
  <si>
    <t>Trn z oceli pro sítě bez oka D přes 20 do 26 mm l přes 3 do 5 m zainjektovaný cementovou maltou prováděný horolezecky</t>
  </si>
  <si>
    <t>"počet trnů pro lokální kotvení skalního svahu"</t>
  </si>
  <si>
    <t>cement portlandský směsný CEM II 32,5MPa - injektážní směs</t>
  </si>
  <si>
    <t>(π*(0,028^2)) * 8 * 4 * 1,22 * 2 "objem vrtu x počet trnů x hloubka vrtu x hmotnost.koef. x zaplnění puklin v okolí vrtu; množství injekční směsi"</t>
  </si>
  <si>
    <t>155213122</t>
  </si>
  <si>
    <t>313508808</t>
  </si>
  <si>
    <t>11</t>
  </si>
  <si>
    <t>58522150.1</t>
  </si>
  <si>
    <t>t</t>
  </si>
  <si>
    <t>-1390111882</t>
  </si>
  <si>
    <t>282604112</t>
  </si>
  <si>
    <t>Injektování aktivovanými směsmi vysokotlaké vzestupné tlakem přes 0,6 do 2 MPa</t>
  </si>
  <si>
    <t>hod</t>
  </si>
  <si>
    <t>18</t>
  </si>
  <si>
    <t>Injektování aktivovanými směsmi vzestupné, tlakem přes 0,60 do 2,0 MPa</t>
  </si>
  <si>
    <t>https://podminky.urs.cz/item/CS_URS_2023_01/282604112</t>
  </si>
  <si>
    <t>13</t>
  </si>
  <si>
    <t>959.R1</t>
  </si>
  <si>
    <t>Zhotovení nátěru ocelových konstrukcí třídy I, jednosložkového, krycího (vrchního), tloušťky do 40 μm</t>
  </si>
  <si>
    <t>20</t>
  </si>
  <si>
    <t>8 * 0,06 * 2 "Počet trnů x plocha nátěru x počet nátěrů;nátěr hlav kotev.prvků a podložek s matkou"</t>
  </si>
  <si>
    <t>22</t>
  </si>
  <si>
    <t xml:space="preserve">(317*2,5)  "(počet trnů x hloubka vrtu); celk. hloubka vrtů"</t>
  </si>
  <si>
    <t>155213112</t>
  </si>
  <si>
    <t>Trn z oceli pro sítě bez oka D přes 20 do 26 mm l do 3 m zainjektovaný cementovou maltou prováděný horolezecky</t>
  </si>
  <si>
    <t>24</t>
  </si>
  <si>
    <t>155213611</t>
  </si>
  <si>
    <t>Trn z injekčních zavrtávacích tyčí D 32 mm l do 2 m včetně vrtu D 51 mm prováděný horolezecky</t>
  </si>
  <si>
    <t>26</t>
  </si>
  <si>
    <t>17</t>
  </si>
  <si>
    <t>155214111</t>
  </si>
  <si>
    <t>Montáž ocelové sítě na skalní stěnu prováděná horolezeckou technikou</t>
  </si>
  <si>
    <t>28</t>
  </si>
  <si>
    <t>Síťování skalních stěn prováděné horolezeckou technikou montáž pásů ocelové sítě</t>
  </si>
  <si>
    <t>https://podminky.urs.cz/item/CS_URS_2023_01/155214111</t>
  </si>
  <si>
    <t>31319090</t>
  </si>
  <si>
    <t>síť na skálu s oky 80x100mm s vpleteným lanem po 1m 2,00x25m</t>
  </si>
  <si>
    <t>-1007538423</t>
  </si>
  <si>
    <t>19</t>
  </si>
  <si>
    <t>155214112</t>
  </si>
  <si>
    <t>Montáž geomříže na skalní stěnu prováděná horolezeckou technikou</t>
  </si>
  <si>
    <t>30</t>
  </si>
  <si>
    <t>Síťování skalních stěn prováděné horolezeckou technikou montáž pásů geomříže</t>
  </si>
  <si>
    <t>https://podminky.urs.cz/item/CS_URS_2023_01/155214112</t>
  </si>
  <si>
    <t>Mat.R1</t>
  </si>
  <si>
    <t>Protierozní geosyntetikum MACMAT black</t>
  </si>
  <si>
    <t>3238717</t>
  </si>
  <si>
    <t>600*1,2 "Plocha sítě včetně 20% na přesahy, ohyby a prořezy"</t>
  </si>
  <si>
    <t>155214211</t>
  </si>
  <si>
    <t>Montáž ocelového lana D do 10 mm pro uchycení sítí prováděná horolezeckou technikou</t>
  </si>
  <si>
    <t>32</t>
  </si>
  <si>
    <t>Síťování skalních stěn prováděné horolezeckou technikou montáž ocelového lana pro uchycení sítě průměru do 10 mm</t>
  </si>
  <si>
    <t>https://podminky.urs.cz/item/CS_URS_2023_01/155214211</t>
  </si>
  <si>
    <t>31452112</t>
  </si>
  <si>
    <t>lano ocelové šestipramenné Pz+PVC 6x19 drátů D 10,0/12,0mm</t>
  </si>
  <si>
    <t>34</t>
  </si>
  <si>
    <t>23</t>
  </si>
  <si>
    <t>31452106</t>
  </si>
  <si>
    <t>lano ocelové šestipramenné Pz 6x19 drátů D 8,0mm</t>
  </si>
  <si>
    <t>36</t>
  </si>
  <si>
    <t>31452183</t>
  </si>
  <si>
    <t>svorka lanová Pz D 13mm</t>
  </si>
  <si>
    <t>38</t>
  </si>
  <si>
    <t>25</t>
  </si>
  <si>
    <t>31319130</t>
  </si>
  <si>
    <t>kroužky spojovací na sítě pro ochranu skal</t>
  </si>
  <si>
    <t>40</t>
  </si>
  <si>
    <t>58522150</t>
  </si>
  <si>
    <t>cement portlandský směsný CEM II 32,5MPa</t>
  </si>
  <si>
    <t>42</t>
  </si>
  <si>
    <t>27</t>
  </si>
  <si>
    <t>282 60-4112</t>
  </si>
  <si>
    <t>Injektování aktivovanými směsmi vysokotlaké vzestupné tlakem přes 0,6 do 2 Mpa</t>
  </si>
  <si>
    <t>44</t>
  </si>
  <si>
    <t>46</t>
  </si>
  <si>
    <t>(317+165) * 0,06 * 2 "Počet trnů x plocha nátěru x počet nátěrů;nátěr hlav kotev.prvků a podložek s matkou"</t>
  </si>
  <si>
    <t>29</t>
  </si>
  <si>
    <t>155213511</t>
  </si>
  <si>
    <t>Statická zatěžovací zkouška trnů z oceli prováděná horolezeckou technikou</t>
  </si>
  <si>
    <t>48</t>
  </si>
  <si>
    <t>Trny z oceli prováděné horolezeckou technikou s okem z betonářské oceli pro uchycení lana při montáži sítí a sloupků záchytného plotu statická zatěžovací zkouška trnů</t>
  </si>
  <si>
    <t>https://podminky.urs.cz/item/CS_URS_2023_01/155213511</t>
  </si>
  <si>
    <t>043194000</t>
  </si>
  <si>
    <t>Ostatní zkoušky</t>
  </si>
  <si>
    <t>50</t>
  </si>
  <si>
    <t>https://podminky.urs.cz/item/CS_URS_2023_01/043194000</t>
  </si>
  <si>
    <t>31</t>
  </si>
  <si>
    <t>043203003</t>
  </si>
  <si>
    <t>Rozbory celkem</t>
  </si>
  <si>
    <t>soubor</t>
  </si>
  <si>
    <t>52</t>
  </si>
  <si>
    <t>https://podminky.urs.cz/item/CS_URS_2023_01/043203003</t>
  </si>
  <si>
    <t>1"Rozbor kameniva/zeminy pro uložení na skládku dle tabulky 10.1 a 10.2 vyhlášky 294/2005 sb.</t>
  </si>
  <si>
    <t>162632511</t>
  </si>
  <si>
    <t>Vodorovné přemístění výkopku přes 2000 do 5000 m pracovním vlakem</t>
  </si>
  <si>
    <t>54</t>
  </si>
  <si>
    <t>Vodorovné přemístění výkopku pracovním vlakem bez naložení výkopku, avšak s jeho vyložením, pro jakoukoliv třídu těžitelnosti, na vzdálenost přes 2 000 do 5 000 m</t>
  </si>
  <si>
    <t>https://podminky.urs.cz/item/CS_URS_2023_01/162632511</t>
  </si>
  <si>
    <t>33</t>
  </si>
  <si>
    <t>167151112</t>
  </si>
  <si>
    <t>Nakládání výkopku z hornin třídy těžitelnosti II skupiny 4 a 5 přes 100 m3</t>
  </si>
  <si>
    <t>56</t>
  </si>
  <si>
    <t>Nakládání, skládání a překládání neulehlého výkopku nebo sypaniny strojně nakládání, množství přes 100 m3, z hornin třídy těžitelnosti II, skupiny 4 a 5</t>
  </si>
  <si>
    <t>https://podminky.urs.cz/item/CS_URS_2023_01/167151112</t>
  </si>
  <si>
    <t>167151122</t>
  </si>
  <si>
    <t>Skládání nebo překládání výkopku z horniny třídy těžitelnosti II skupiny 4 a 5</t>
  </si>
  <si>
    <t>58</t>
  </si>
  <si>
    <t>Nakládání, skládání a překládání neulehlého výkopku nebo sypaniny strojně skládání nebo překládání, z hornin třídy těžitelnosti II, skupiny 4 a 5</t>
  </si>
  <si>
    <t>https://podminky.urs.cz/item/CS_URS_2023_01/167151122</t>
  </si>
  <si>
    <t>35</t>
  </si>
  <si>
    <t>162751137</t>
  </si>
  <si>
    <t>Vodorovné přemístění přes 9 000 do 10000 m výkopku/sypaniny z horniny třídy těžitelnosti II skupiny 4 a 5</t>
  </si>
  <si>
    <t>60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</si>
  <si>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</si>
  <si>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https://podminky.urs.cz/item/CS_URS_2023_01/162751137</t>
  </si>
  <si>
    <t>162751139</t>
  </si>
  <si>
    <t>Příplatek k vodorovnému přemístění výkopku/sypaniny z horniny třídy těžitelnosti II skupiny 4 a 5 ZKD 1000 m přes 10000 m</t>
  </si>
  <si>
    <t>62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</si>
  <si>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</si>
  <si>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https://podminky.urs.cz/item/CS_URS_2023_01/162751139</t>
  </si>
  <si>
    <t>37</t>
  </si>
  <si>
    <t>171251201</t>
  </si>
  <si>
    <t>Uložení sypaniny na skládky nebo meziskládky</t>
  </si>
  <si>
    <t>64</t>
  </si>
  <si>
    <t>Uložení sypaniny na skládky nebo meziskládky bez hutnění s upravením uložené sypaniny do předepsaného tvaru</t>
  </si>
  <si>
    <t>https://podminky.urs.cz/item/CS_URS_2023_01/171251201</t>
  </si>
  <si>
    <t>171201221</t>
  </si>
  <si>
    <t>Poplatek za uložení na skládce (skládkovné) zeminy a kamení kód odpadu 17 05 04</t>
  </si>
  <si>
    <t>66</t>
  </si>
  <si>
    <t>Poplatek za uložení stavebního odpadu na skládce (skládkovné) zeminy a kamení zatříděného do Katalogu odpadů pod kódem 17 05 04</t>
  </si>
  <si>
    <t>https://podminky.urs.cz/item/CS_URS_2023_01/171201221</t>
  </si>
  <si>
    <t>39</t>
  </si>
  <si>
    <t>162201422</t>
  </si>
  <si>
    <t>Vodorovné přemístění pařezů do 1 km D přes 300 do 500 mm</t>
  </si>
  <si>
    <t>68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</si>
  <si>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</si>
  <si>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</si>
  <si>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162301972</t>
  </si>
  <si>
    <t>Příplatek k vodorovnému přemístění pařezů D přes 300 do 500 mm ZKD 1 km</t>
  </si>
  <si>
    <t>70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</si>
  <si>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</si>
  <si>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</si>
  <si>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41</t>
  </si>
  <si>
    <t>997013635</t>
  </si>
  <si>
    <t>Poplatek za uložení na skládce (skládkovné) komunálního odpadu kód odpadu 20 03 01</t>
  </si>
  <si>
    <t>72</t>
  </si>
  <si>
    <t>Poplatek za uložení stavebního odpadu na skládce (skládkovné) komunálního zatříděného do Katalogu odpadů pod kódem 20 03 01</t>
  </si>
  <si>
    <t>https://podminky.urs.cz/item/CS_URS_2023_01/997013635</t>
  </si>
  <si>
    <t>998004011</t>
  </si>
  <si>
    <t>Přesun hmot pro injektování, kotvy a mikropiloty</t>
  </si>
  <si>
    <t>74</t>
  </si>
  <si>
    <t>Přesun hmot pro injektování, mikropiloty nebo kotvy</t>
  </si>
  <si>
    <t>https://podminky.urs.cz/item/CS_URS_2023_01/998004011</t>
  </si>
  <si>
    <t>SO 1.2 - VON</t>
  </si>
  <si>
    <t>030001000</t>
  </si>
  <si>
    <t>Zařízení staveniště</t>
  </si>
  <si>
    <t>https://podminky.urs.cz/item/CS_URS_2023_01/030001000</t>
  </si>
  <si>
    <t>020001000</t>
  </si>
  <si>
    <t>Příprava staveniště</t>
  </si>
  <si>
    <t>https://podminky.urs.cz/item/CS_URS_2023_01/020001000</t>
  </si>
  <si>
    <t>065002000</t>
  </si>
  <si>
    <t>Mimostaveništní doprava materiálů</t>
  </si>
  <si>
    <t>https://podminky.urs.cz/item/CS_URS_2023_01/065002000</t>
  </si>
  <si>
    <t>013254000</t>
  </si>
  <si>
    <t>Dokumentace skutečného provedení stavby</t>
  </si>
  <si>
    <t>https://podminky.urs.cz/item/CS_URS_2023_01/013254000</t>
  </si>
  <si>
    <t>041903000</t>
  </si>
  <si>
    <t>Dozor jiné osoby</t>
  </si>
  <si>
    <t>hod…</t>
  </si>
  <si>
    <t>https://podminky.urs.cz/item/CS_URS_2023_01/041903000</t>
  </si>
  <si>
    <t>24"Geotechnický dozor</t>
  </si>
  <si>
    <t>012002000</t>
  </si>
  <si>
    <t>Geodetické práce</t>
  </si>
  <si>
    <t>https://podminky.urs.cz/item/CS_URS_2023_01/012002000</t>
  </si>
  <si>
    <t>060001000</t>
  </si>
  <si>
    <t>Územní vlivy</t>
  </si>
  <si>
    <t>https://podminky.urs.cz/item/CS_URS_2023_01/060001000</t>
  </si>
  <si>
    <t>SO 2 - Pravá strana skalního zářezu v km 28,170 - 28,290</t>
  </si>
  <si>
    <t>SO 2.1 - Pravá strana skalního zářezu v km 28,170 - 28,290</t>
  </si>
  <si>
    <t>120 * 3 * 1 " délka úseku x šířka x rozsah v délce úseku; ochrana štěrkového lože"</t>
  </si>
  <si>
    <t>167151102</t>
  </si>
  <si>
    <t>Nakládání výkopku z hornin třídy těžitelnosti II skupiny 4 a 5 do 100 m3</t>
  </si>
  <si>
    <t>Nakládání, skládání a překládání neulehlého výkopku nebo sypaniny strojně nakládání, množství do 100 m3, z horniny třídy těžitelnosti II, skupiny 4 a 5</t>
  </si>
  <si>
    <t>https://podminky.urs.cz/item/CS_URS_2023_01/167151102</t>
  </si>
  <si>
    <t>SO 2.2 - VON</t>
  </si>
  <si>
    <t>1524414445</t>
  </si>
  <si>
    <t>soubor…</t>
  </si>
  <si>
    <t>-1741795478</t>
  </si>
  <si>
    <t>-561187897</t>
  </si>
  <si>
    <t>2076424539</t>
  </si>
  <si>
    <t>17766036</t>
  </si>
  <si>
    <t>8"Geotechnický dozor</t>
  </si>
  <si>
    <t>-1785435905</t>
  </si>
  <si>
    <t>24666326</t>
  </si>
  <si>
    <t>SO 3 - Levá strana skalního zářezu v km 28,429 - 28,640</t>
  </si>
  <si>
    <t>SO 3.1 - Levá strana skalního zářezu v km 28,429 - 28,640</t>
  </si>
  <si>
    <t>211 * 3 * (1/3) " délka úseku x šířka x rozsah v délce úseku; plocha zajišťovaného úseku"</t>
  </si>
  <si>
    <t>211 * 3 * 1 " délka úseku x šířka x rozsah v délce úseku; ochrana štěrkového lože"</t>
  </si>
  <si>
    <t xml:space="preserve">(15*4)  "(počet trnů x hloubka vrtu); celk. hloubka vrtů"</t>
  </si>
  <si>
    <t>15 * 4 * 0,15 "(celk.hloubka vrtů x 0,15 hod/m vrtu); injektování"</t>
  </si>
  <si>
    <t>15 * 0,06 * 2 "Počet trnů x plocha nátěru x počet nátěrů;nátěr hlav kotev.prvků a podložek s matkou"</t>
  </si>
  <si>
    <t xml:space="preserve">(452*2,5)  "(počet trnů x hloubka vrtu); celk. hloubka vrtů"</t>
  </si>
  <si>
    <t>155213612</t>
  </si>
  <si>
    <t>Trn z injekčních zavrtávacích tyčí D 32 mm l přes 2 do 3 m včetně vrtu D 51 mm prováděný horolezecky</t>
  </si>
  <si>
    <t>525 * 1,2 "Délka obvod. lana včetně 20% na ohyby, spoje a profilaci dle skal.svahu"</t>
  </si>
  <si>
    <t>800* 1,2 "Délka průběž. lana včetně 20% na ohyby, spoje a profilaci dle skal.svahu"</t>
  </si>
  <si>
    <t>(452+226) * 0,06 * 2 "Počet trnů x plocha nátěru x počet nátěrů;nátěr hlav kotev.prvků a podložek s matkou"</t>
  </si>
  <si>
    <t>kus…</t>
  </si>
  <si>
    <t>3"Odebrání vzorku a provedení zkoušky cemnt.injekč. směsi pro kotevní prvky"</t>
  </si>
  <si>
    <t>"Kontrolní zkoušky cementové injekční směsi - pevnost v prostém tlaku po 28 dnech zrání</t>
  </si>
  <si>
    <t>76</t>
  </si>
  <si>
    <t>78</t>
  </si>
  <si>
    <t>80</t>
  </si>
  <si>
    <t>82</t>
  </si>
  <si>
    <t>84</t>
  </si>
  <si>
    <t>SO 3.2 - VON</t>
  </si>
  <si>
    <t>-380559326</t>
  </si>
  <si>
    <t>1380089233</t>
  </si>
  <si>
    <t>-2135875231</t>
  </si>
  <si>
    <t>2090393694</t>
  </si>
  <si>
    <t>-1394806019</t>
  </si>
  <si>
    <t>32"Geotechnický dozor</t>
  </si>
  <si>
    <t>2140155267</t>
  </si>
  <si>
    <t>-1297871628</t>
  </si>
  <si>
    <t>SO 4 - Pravá strana skalního zářezu v km 28,437 - 28,570</t>
  </si>
  <si>
    <t>SO 4.1 - Pravá strana skalního zářezu v km 28,437 - 28,570</t>
  </si>
  <si>
    <t>133 * 3 * 1 " délka úseku x šířka x rozsah v délce úseku; ochrana štěrkového lože"</t>
  </si>
  <si>
    <t>SO 4.2 - VON</t>
  </si>
  <si>
    <t>866165906</t>
  </si>
  <si>
    <t>515585225</t>
  </si>
  <si>
    <t>-1694551035</t>
  </si>
  <si>
    <t>-1018643974</t>
  </si>
  <si>
    <t>-939655986</t>
  </si>
  <si>
    <t>1010638525</t>
  </si>
  <si>
    <t>-1438173837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</si>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</sst>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311121" TargetMode="External" /><Relationship Id="rId2" Type="http://schemas.openxmlformats.org/officeDocument/2006/relationships/hyperlink" Target="https://podminky.urs.cz/item/CS_URS_2023_01/112201134" TargetMode="External" /><Relationship Id="rId3" Type="http://schemas.openxmlformats.org/officeDocument/2006/relationships/hyperlink" Target="https://podminky.urs.cz/item/CS_URS_2023_01/155211122" TargetMode="External" /><Relationship Id="rId4" Type="http://schemas.openxmlformats.org/officeDocument/2006/relationships/hyperlink" Target="https://podminky.urs.cz/item/CS_URS_2023_01/155211311" TargetMode="External" /><Relationship Id="rId5" Type="http://schemas.openxmlformats.org/officeDocument/2006/relationships/hyperlink" Target="https://podminky.urs.cz/item/CS_URS_2023_01/122411101" TargetMode="External" /><Relationship Id="rId6" Type="http://schemas.openxmlformats.org/officeDocument/2006/relationships/hyperlink" Target="https://podminky.urs.cz/item/CS_URS_2023_01/155212116" TargetMode="External" /><Relationship Id="rId7" Type="http://schemas.openxmlformats.org/officeDocument/2006/relationships/hyperlink" Target="https://podminky.urs.cz/item/CS_URS_2023_01/282604112" TargetMode="External" /><Relationship Id="rId8" Type="http://schemas.openxmlformats.org/officeDocument/2006/relationships/hyperlink" Target="https://podminky.urs.cz/item/CS_URS_2023_01/155212116" TargetMode="External" /><Relationship Id="rId9" Type="http://schemas.openxmlformats.org/officeDocument/2006/relationships/hyperlink" Target="https://podminky.urs.cz/item/CS_URS_2023_01/155214111" TargetMode="External" /><Relationship Id="rId10" Type="http://schemas.openxmlformats.org/officeDocument/2006/relationships/hyperlink" Target="https://podminky.urs.cz/item/CS_URS_2023_01/155214112" TargetMode="External" /><Relationship Id="rId11" Type="http://schemas.openxmlformats.org/officeDocument/2006/relationships/hyperlink" Target="https://podminky.urs.cz/item/CS_URS_2023_01/155214211" TargetMode="External" /><Relationship Id="rId12" Type="http://schemas.openxmlformats.org/officeDocument/2006/relationships/hyperlink" Target="https://podminky.urs.cz/item/CS_URS_2023_01/155213511" TargetMode="External" /><Relationship Id="rId13" Type="http://schemas.openxmlformats.org/officeDocument/2006/relationships/hyperlink" Target="https://podminky.urs.cz/item/CS_URS_2023_01/043194000" TargetMode="External" /><Relationship Id="rId14" Type="http://schemas.openxmlformats.org/officeDocument/2006/relationships/hyperlink" Target="https://podminky.urs.cz/item/CS_URS_2023_01/043203003" TargetMode="External" /><Relationship Id="rId15" Type="http://schemas.openxmlformats.org/officeDocument/2006/relationships/hyperlink" Target="https://podminky.urs.cz/item/CS_URS_2023_01/162632511" TargetMode="External" /><Relationship Id="rId16" Type="http://schemas.openxmlformats.org/officeDocument/2006/relationships/hyperlink" Target="https://podminky.urs.cz/item/CS_URS_2023_01/167151112" TargetMode="External" /><Relationship Id="rId17" Type="http://schemas.openxmlformats.org/officeDocument/2006/relationships/hyperlink" Target="https://podminky.urs.cz/item/CS_URS_2023_01/167151122" TargetMode="External" /><Relationship Id="rId18" Type="http://schemas.openxmlformats.org/officeDocument/2006/relationships/hyperlink" Target="https://podminky.urs.cz/item/CS_URS_2023_01/162751137" TargetMode="External" /><Relationship Id="rId19" Type="http://schemas.openxmlformats.org/officeDocument/2006/relationships/hyperlink" Target="https://podminky.urs.cz/item/CS_URS_2023_01/162751139" TargetMode="External" /><Relationship Id="rId20" Type="http://schemas.openxmlformats.org/officeDocument/2006/relationships/hyperlink" Target="https://podminky.urs.cz/item/CS_URS_2023_01/171251201" TargetMode="External" /><Relationship Id="rId21" Type="http://schemas.openxmlformats.org/officeDocument/2006/relationships/hyperlink" Target="https://podminky.urs.cz/item/CS_URS_2023_01/171201221" TargetMode="External" /><Relationship Id="rId22" Type="http://schemas.openxmlformats.org/officeDocument/2006/relationships/hyperlink" Target="https://podminky.urs.cz/item/CS_URS_2023_01/162201422" TargetMode="External" /><Relationship Id="rId23" Type="http://schemas.openxmlformats.org/officeDocument/2006/relationships/hyperlink" Target="https://podminky.urs.cz/item/CS_URS_2023_01/162301972" TargetMode="External" /><Relationship Id="rId24" Type="http://schemas.openxmlformats.org/officeDocument/2006/relationships/hyperlink" Target="https://podminky.urs.cz/item/CS_URS_2023_01/997013635" TargetMode="External" /><Relationship Id="rId25" Type="http://schemas.openxmlformats.org/officeDocument/2006/relationships/hyperlink" Target="https://podminky.urs.cz/item/CS_URS_2023_01/998004011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0001000" TargetMode="External" /><Relationship Id="rId2" Type="http://schemas.openxmlformats.org/officeDocument/2006/relationships/hyperlink" Target="https://podminky.urs.cz/item/CS_URS_2023_01/020001000" TargetMode="External" /><Relationship Id="rId3" Type="http://schemas.openxmlformats.org/officeDocument/2006/relationships/hyperlink" Target="https://podminky.urs.cz/item/CS_URS_2023_01/065002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41903000" TargetMode="External" /><Relationship Id="rId6" Type="http://schemas.openxmlformats.org/officeDocument/2006/relationships/hyperlink" Target="https://podminky.urs.cz/item/CS_URS_2023_01/012002000" TargetMode="External" /><Relationship Id="rId7" Type="http://schemas.openxmlformats.org/officeDocument/2006/relationships/hyperlink" Target="https://podminky.urs.cz/item/CS_URS_2023_01/060001000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311121" TargetMode="External" /><Relationship Id="rId2" Type="http://schemas.openxmlformats.org/officeDocument/2006/relationships/hyperlink" Target="https://podminky.urs.cz/item/CS_URS_2023_01/155211122" TargetMode="External" /><Relationship Id="rId3" Type="http://schemas.openxmlformats.org/officeDocument/2006/relationships/hyperlink" Target="https://podminky.urs.cz/item/CS_URS_2023_01/122411101" TargetMode="External" /><Relationship Id="rId4" Type="http://schemas.openxmlformats.org/officeDocument/2006/relationships/hyperlink" Target="https://podminky.urs.cz/item/CS_URS_2023_01/043203003" TargetMode="External" /><Relationship Id="rId5" Type="http://schemas.openxmlformats.org/officeDocument/2006/relationships/hyperlink" Target="https://podminky.urs.cz/item/CS_URS_2023_01/162632511" TargetMode="External" /><Relationship Id="rId6" Type="http://schemas.openxmlformats.org/officeDocument/2006/relationships/hyperlink" Target="https://podminky.urs.cz/item/CS_URS_2023_01/167151102" TargetMode="External" /><Relationship Id="rId7" Type="http://schemas.openxmlformats.org/officeDocument/2006/relationships/hyperlink" Target="https://podminky.urs.cz/item/CS_URS_2023_01/167151122" TargetMode="External" /><Relationship Id="rId8" Type="http://schemas.openxmlformats.org/officeDocument/2006/relationships/hyperlink" Target="https://podminky.urs.cz/item/CS_URS_2023_01/162751137" TargetMode="External" /><Relationship Id="rId9" Type="http://schemas.openxmlformats.org/officeDocument/2006/relationships/hyperlink" Target="https://podminky.urs.cz/item/CS_URS_2023_01/162751139" TargetMode="External" /><Relationship Id="rId10" Type="http://schemas.openxmlformats.org/officeDocument/2006/relationships/hyperlink" Target="https://podminky.urs.cz/item/CS_URS_2023_01/171251201" TargetMode="External" /><Relationship Id="rId11" Type="http://schemas.openxmlformats.org/officeDocument/2006/relationships/hyperlink" Target="https://podminky.urs.cz/item/CS_URS_2023_01/171201221" TargetMode="External" /><Relationship Id="rId1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254000" TargetMode="External" /><Relationship Id="rId2" Type="http://schemas.openxmlformats.org/officeDocument/2006/relationships/hyperlink" Target="https://podminky.urs.cz/item/CS_URS_2023_01/012002000" TargetMode="External" /><Relationship Id="rId3" Type="http://schemas.openxmlformats.org/officeDocument/2006/relationships/hyperlink" Target="https://podminky.urs.cz/item/CS_URS_2023_01/020001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hyperlink" Target="https://podminky.urs.cz/item/CS_URS_2023_01/041903000" TargetMode="External" /><Relationship Id="rId6" Type="http://schemas.openxmlformats.org/officeDocument/2006/relationships/hyperlink" Target="https://podminky.urs.cz/item/CS_URS_2023_01/060001000" TargetMode="External" /><Relationship Id="rId7" Type="http://schemas.openxmlformats.org/officeDocument/2006/relationships/hyperlink" Target="https://podminky.urs.cz/item/CS_URS_2023_01/065002000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311121" TargetMode="External" /><Relationship Id="rId2" Type="http://schemas.openxmlformats.org/officeDocument/2006/relationships/hyperlink" Target="https://podminky.urs.cz/item/CS_URS_2023_01/112201134" TargetMode="External" /><Relationship Id="rId3" Type="http://schemas.openxmlformats.org/officeDocument/2006/relationships/hyperlink" Target="https://podminky.urs.cz/item/CS_URS_2023_01/155211122" TargetMode="External" /><Relationship Id="rId4" Type="http://schemas.openxmlformats.org/officeDocument/2006/relationships/hyperlink" Target="https://podminky.urs.cz/item/CS_URS_2023_01/122411101" TargetMode="External" /><Relationship Id="rId5" Type="http://schemas.openxmlformats.org/officeDocument/2006/relationships/hyperlink" Target="https://podminky.urs.cz/item/CS_URS_2023_01/282604112" TargetMode="External" /><Relationship Id="rId6" Type="http://schemas.openxmlformats.org/officeDocument/2006/relationships/hyperlink" Target="https://podminky.urs.cz/item/CS_URS_2023_01/155212116" TargetMode="External" /><Relationship Id="rId7" Type="http://schemas.openxmlformats.org/officeDocument/2006/relationships/hyperlink" Target="https://podminky.urs.cz/item/CS_URS_2023_01/155214111" TargetMode="External" /><Relationship Id="rId8" Type="http://schemas.openxmlformats.org/officeDocument/2006/relationships/hyperlink" Target="https://podminky.urs.cz/item/CS_URS_2023_01/155214112" TargetMode="External" /><Relationship Id="rId9" Type="http://schemas.openxmlformats.org/officeDocument/2006/relationships/hyperlink" Target="https://podminky.urs.cz/item/CS_URS_2023_01/155214211" TargetMode="External" /><Relationship Id="rId10" Type="http://schemas.openxmlformats.org/officeDocument/2006/relationships/hyperlink" Target="https://podminky.urs.cz/item/CS_URS_2023_01/155213511" TargetMode="External" /><Relationship Id="rId11" Type="http://schemas.openxmlformats.org/officeDocument/2006/relationships/hyperlink" Target="https://podminky.urs.cz/item/CS_URS_2023_01/043194000" TargetMode="External" /><Relationship Id="rId12" Type="http://schemas.openxmlformats.org/officeDocument/2006/relationships/hyperlink" Target="https://podminky.urs.cz/item/CS_URS_2023_01/043203003" TargetMode="External" /><Relationship Id="rId13" Type="http://schemas.openxmlformats.org/officeDocument/2006/relationships/hyperlink" Target="https://podminky.urs.cz/item/CS_URS_2023_01/162632511" TargetMode="External" /><Relationship Id="rId14" Type="http://schemas.openxmlformats.org/officeDocument/2006/relationships/hyperlink" Target="https://podminky.urs.cz/item/CS_URS_2023_01/167151112" TargetMode="External" /><Relationship Id="rId15" Type="http://schemas.openxmlformats.org/officeDocument/2006/relationships/hyperlink" Target="https://podminky.urs.cz/item/CS_URS_2023_01/167151122" TargetMode="External" /><Relationship Id="rId16" Type="http://schemas.openxmlformats.org/officeDocument/2006/relationships/hyperlink" Target="https://podminky.urs.cz/item/CS_URS_2023_01/162751137" TargetMode="External" /><Relationship Id="rId17" Type="http://schemas.openxmlformats.org/officeDocument/2006/relationships/hyperlink" Target="https://podminky.urs.cz/item/CS_URS_2023_01/162751139" TargetMode="External" /><Relationship Id="rId18" Type="http://schemas.openxmlformats.org/officeDocument/2006/relationships/hyperlink" Target="https://podminky.urs.cz/item/CS_URS_2023_01/171251201" TargetMode="External" /><Relationship Id="rId19" Type="http://schemas.openxmlformats.org/officeDocument/2006/relationships/hyperlink" Target="https://podminky.urs.cz/item/CS_URS_2023_01/171201221" TargetMode="External" /><Relationship Id="rId20" Type="http://schemas.openxmlformats.org/officeDocument/2006/relationships/hyperlink" Target="https://podminky.urs.cz/item/CS_URS_2023_01/162201422" TargetMode="External" /><Relationship Id="rId21" Type="http://schemas.openxmlformats.org/officeDocument/2006/relationships/hyperlink" Target="https://podminky.urs.cz/item/CS_URS_2023_01/162301972" TargetMode="External" /><Relationship Id="rId22" Type="http://schemas.openxmlformats.org/officeDocument/2006/relationships/hyperlink" Target="https://podminky.urs.cz/item/CS_URS_2023_01/997013635" TargetMode="External" /><Relationship Id="rId23" Type="http://schemas.openxmlformats.org/officeDocument/2006/relationships/hyperlink" Target="https://podminky.urs.cz/item/CS_URS_2023_01/998004011" TargetMode="External" /><Relationship Id="rId2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0001000" TargetMode="External" /><Relationship Id="rId2" Type="http://schemas.openxmlformats.org/officeDocument/2006/relationships/hyperlink" Target="https://podminky.urs.cz/item/CS_URS_2023_01/020001000" TargetMode="External" /><Relationship Id="rId3" Type="http://schemas.openxmlformats.org/officeDocument/2006/relationships/hyperlink" Target="https://podminky.urs.cz/item/CS_URS_2023_01/065002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41903000" TargetMode="External" /><Relationship Id="rId6" Type="http://schemas.openxmlformats.org/officeDocument/2006/relationships/hyperlink" Target="https://podminky.urs.cz/item/CS_URS_2023_01/012002000" TargetMode="External" /><Relationship Id="rId7" Type="http://schemas.openxmlformats.org/officeDocument/2006/relationships/hyperlink" Target="https://podminky.urs.cz/item/CS_URS_2023_01/060001000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311121" TargetMode="External" /><Relationship Id="rId2" Type="http://schemas.openxmlformats.org/officeDocument/2006/relationships/hyperlink" Target="https://podminky.urs.cz/item/CS_URS_2023_01/112201134" TargetMode="External" /><Relationship Id="rId3" Type="http://schemas.openxmlformats.org/officeDocument/2006/relationships/hyperlink" Target="https://podminky.urs.cz/item/CS_URS_2023_01/155211122" TargetMode="External" /><Relationship Id="rId4" Type="http://schemas.openxmlformats.org/officeDocument/2006/relationships/hyperlink" Target="https://podminky.urs.cz/item/CS_URS_2023_01/122411101" TargetMode="External" /><Relationship Id="rId5" Type="http://schemas.openxmlformats.org/officeDocument/2006/relationships/hyperlink" Target="https://podminky.urs.cz/item/CS_URS_2023_01/043203003" TargetMode="External" /><Relationship Id="rId6" Type="http://schemas.openxmlformats.org/officeDocument/2006/relationships/hyperlink" Target="https://podminky.urs.cz/item/CS_URS_2023_01/162632511" TargetMode="External" /><Relationship Id="rId7" Type="http://schemas.openxmlformats.org/officeDocument/2006/relationships/hyperlink" Target="https://podminky.urs.cz/item/CS_URS_2023_01/167151112" TargetMode="External" /><Relationship Id="rId8" Type="http://schemas.openxmlformats.org/officeDocument/2006/relationships/hyperlink" Target="https://podminky.urs.cz/item/CS_URS_2023_01/167151122" TargetMode="External" /><Relationship Id="rId9" Type="http://schemas.openxmlformats.org/officeDocument/2006/relationships/hyperlink" Target="https://podminky.urs.cz/item/CS_URS_2023_01/162751137" TargetMode="External" /><Relationship Id="rId10" Type="http://schemas.openxmlformats.org/officeDocument/2006/relationships/hyperlink" Target="https://podminky.urs.cz/item/CS_URS_2023_01/162751139" TargetMode="External" /><Relationship Id="rId11" Type="http://schemas.openxmlformats.org/officeDocument/2006/relationships/hyperlink" Target="https://podminky.urs.cz/item/CS_URS_2023_01/171251201" TargetMode="External" /><Relationship Id="rId12" Type="http://schemas.openxmlformats.org/officeDocument/2006/relationships/hyperlink" Target="https://podminky.urs.cz/item/CS_URS_2023_01/162201422" TargetMode="External" /><Relationship Id="rId13" Type="http://schemas.openxmlformats.org/officeDocument/2006/relationships/hyperlink" Target="https://podminky.urs.cz/item/CS_URS_2023_01/162301972" TargetMode="External" /><Relationship Id="rId14" Type="http://schemas.openxmlformats.org/officeDocument/2006/relationships/hyperlink" Target="https://podminky.urs.cz/item/CS_URS_2023_01/997013635" TargetMode="External" /><Relationship Id="rId15" Type="http://schemas.openxmlformats.org/officeDocument/2006/relationships/hyperlink" Target="https://podminky.urs.cz/item/CS_URS_2023_01/171201221" TargetMode="External" /><Relationship Id="rId16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002000" TargetMode="External" /><Relationship Id="rId2" Type="http://schemas.openxmlformats.org/officeDocument/2006/relationships/hyperlink" Target="https://podminky.urs.cz/item/CS_URS_2023_01/013254000" TargetMode="External" /><Relationship Id="rId3" Type="http://schemas.openxmlformats.org/officeDocument/2006/relationships/hyperlink" Target="https://podminky.urs.cz/item/CS_URS_2023_01/020001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hyperlink" Target="https://podminky.urs.cz/item/CS_URS_2023_01/041903000" TargetMode="External" /><Relationship Id="rId6" Type="http://schemas.openxmlformats.org/officeDocument/2006/relationships/hyperlink" Target="https://podminky.urs.cz/item/CS_URS_2023_01/060001000" TargetMode="External" /><Relationship Id="rId7" Type="http://schemas.openxmlformats.org/officeDocument/2006/relationships/hyperlink" Target="https://podminky.urs.cz/item/CS_URS_2023_01/065002000" TargetMode="External" /><Relationship Id="rId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33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65423033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skalních zářezů na trati 160 v úseku Kaznějov - Plasy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TO Třemošná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25. 4. 2023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 s.o. - OŘ Plzeň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ROUND(AG55+AG58+AG61+AG64,2)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ROUND(AS55+AS58+AS61+AS64,2)</f>
        <v>0</v>
      </c>
      <c r="AT54" s="104">
        <f>ROUND(SUM(AV54:AW54),2)</f>
        <v>0</v>
      </c>
      <c r="AU54" s="105">
        <f>ROUND(AU55+AU58+AU61+AU64,5)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ROUND(AZ55+AZ58+AZ61+AZ64,2)</f>
        <v>0</v>
      </c>
      <c r="BA54" s="104">
        <f>ROUND(BA55+BA58+BA61+BA64,2)</f>
        <v>0</v>
      </c>
      <c r="BB54" s="104">
        <f>ROUND(BB55+BB58+BB61+BB64,2)</f>
        <v>0</v>
      </c>
      <c r="BC54" s="104">
        <f>ROUND(BC55+BC58+BC61+BC64,2)</f>
        <v>0</v>
      </c>
      <c r="BD54" s="106">
        <f>ROUND(BD55+BD58+BD61+BD64,2)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24.75" customHeight="1">
      <c r="A55" s="7"/>
      <c r="B55" s="109"/>
      <c r="C55" s="110"/>
      <c r="D55" s="111" t="s">
        <v>75</v>
      </c>
      <c r="E55" s="111"/>
      <c r="F55" s="111"/>
      <c r="G55" s="111"/>
      <c r="H55" s="111"/>
      <c r="I55" s="112"/>
      <c r="J55" s="111" t="s">
        <v>76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ROUND(SUM(AG56:AG57),2)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77</v>
      </c>
      <c r="AR55" s="116"/>
      <c r="AS55" s="117">
        <f>ROUND(SUM(AS56:AS57),2)</f>
        <v>0</v>
      </c>
      <c r="AT55" s="118">
        <f>ROUND(SUM(AV55:AW55),2)</f>
        <v>0</v>
      </c>
      <c r="AU55" s="119">
        <f>ROUND(SUM(AU56:AU57),5)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ROUND(SUM(AZ56:AZ57),2)</f>
        <v>0</v>
      </c>
      <c r="BA55" s="118">
        <f>ROUND(SUM(BA56:BA57),2)</f>
        <v>0</v>
      </c>
      <c r="BB55" s="118">
        <f>ROUND(SUM(BB56:BB57),2)</f>
        <v>0</v>
      </c>
      <c r="BC55" s="118">
        <f>ROUND(SUM(BC56:BC57),2)</f>
        <v>0</v>
      </c>
      <c r="BD55" s="120">
        <f>ROUND(SUM(BD56:BD57),2)</f>
        <v>0</v>
      </c>
      <c r="BE55" s="7"/>
      <c r="BS55" s="121" t="s">
        <v>70</v>
      </c>
      <c r="BT55" s="121" t="s">
        <v>78</v>
      </c>
      <c r="BU55" s="121" t="s">
        <v>72</v>
      </c>
      <c r="BV55" s="121" t="s">
        <v>73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4" customFormat="1" ht="23.25" customHeight="1">
      <c r="A56" s="122" t="s">
        <v>81</v>
      </c>
      <c r="B56" s="61"/>
      <c r="C56" s="123"/>
      <c r="D56" s="123"/>
      <c r="E56" s="124" t="s">
        <v>82</v>
      </c>
      <c r="F56" s="124"/>
      <c r="G56" s="124"/>
      <c r="H56" s="124"/>
      <c r="I56" s="124"/>
      <c r="J56" s="123"/>
      <c r="K56" s="124" t="s">
        <v>76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'SO 1.1 - Levá strana skal...'!J32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83</v>
      </c>
      <c r="AR56" s="63"/>
      <c r="AS56" s="127">
        <v>0</v>
      </c>
      <c r="AT56" s="128">
        <f>ROUND(SUM(AV56:AW56),2)</f>
        <v>0</v>
      </c>
      <c r="AU56" s="129">
        <f>'SO 1.1 - Levá strana skal...'!P85</f>
        <v>0</v>
      </c>
      <c r="AV56" s="128">
        <f>'SO 1.1 - Levá strana skal...'!J35</f>
        <v>0</v>
      </c>
      <c r="AW56" s="128">
        <f>'SO 1.1 - Levá strana skal...'!J36</f>
        <v>0</v>
      </c>
      <c r="AX56" s="128">
        <f>'SO 1.1 - Levá strana skal...'!J37</f>
        <v>0</v>
      </c>
      <c r="AY56" s="128">
        <f>'SO 1.1 - Levá strana skal...'!J38</f>
        <v>0</v>
      </c>
      <c r="AZ56" s="128">
        <f>'SO 1.1 - Levá strana skal...'!F35</f>
        <v>0</v>
      </c>
      <c r="BA56" s="128">
        <f>'SO 1.1 - Levá strana skal...'!F36</f>
        <v>0</v>
      </c>
      <c r="BB56" s="128">
        <f>'SO 1.1 - Levá strana skal...'!F37</f>
        <v>0</v>
      </c>
      <c r="BC56" s="128">
        <f>'SO 1.1 - Levá strana skal...'!F38</f>
        <v>0</v>
      </c>
      <c r="BD56" s="130">
        <f>'SO 1.1 - Levá strana skal...'!F39</f>
        <v>0</v>
      </c>
      <c r="BE56" s="4"/>
      <c r="BT56" s="131" t="s">
        <v>80</v>
      </c>
      <c r="BV56" s="131" t="s">
        <v>73</v>
      </c>
      <c r="BW56" s="131" t="s">
        <v>84</v>
      </c>
      <c r="BX56" s="131" t="s">
        <v>79</v>
      </c>
      <c r="CL56" s="131" t="s">
        <v>19</v>
      </c>
    </row>
    <row r="57" s="4" customFormat="1" ht="16.5" customHeight="1">
      <c r="A57" s="122" t="s">
        <v>81</v>
      </c>
      <c r="B57" s="61"/>
      <c r="C57" s="123"/>
      <c r="D57" s="123"/>
      <c r="E57" s="124" t="s">
        <v>85</v>
      </c>
      <c r="F57" s="124"/>
      <c r="G57" s="124"/>
      <c r="H57" s="124"/>
      <c r="I57" s="124"/>
      <c r="J57" s="123"/>
      <c r="K57" s="124" t="s">
        <v>86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'SO 1.2 - VON'!J32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83</v>
      </c>
      <c r="AR57" s="63"/>
      <c r="AS57" s="127">
        <v>0</v>
      </c>
      <c r="AT57" s="128">
        <f>ROUND(SUM(AV57:AW57),2)</f>
        <v>0</v>
      </c>
      <c r="AU57" s="129">
        <f>'SO 1.2 - VON'!P85</f>
        <v>0</v>
      </c>
      <c r="AV57" s="128">
        <f>'SO 1.2 - VON'!J35</f>
        <v>0</v>
      </c>
      <c r="AW57" s="128">
        <f>'SO 1.2 - VON'!J36</f>
        <v>0</v>
      </c>
      <c r="AX57" s="128">
        <f>'SO 1.2 - VON'!J37</f>
        <v>0</v>
      </c>
      <c r="AY57" s="128">
        <f>'SO 1.2 - VON'!J38</f>
        <v>0</v>
      </c>
      <c r="AZ57" s="128">
        <f>'SO 1.2 - VON'!F35</f>
        <v>0</v>
      </c>
      <c r="BA57" s="128">
        <f>'SO 1.2 - VON'!F36</f>
        <v>0</v>
      </c>
      <c r="BB57" s="128">
        <f>'SO 1.2 - VON'!F37</f>
        <v>0</v>
      </c>
      <c r="BC57" s="128">
        <f>'SO 1.2 - VON'!F38</f>
        <v>0</v>
      </c>
      <c r="BD57" s="130">
        <f>'SO 1.2 - VON'!F39</f>
        <v>0</v>
      </c>
      <c r="BE57" s="4"/>
      <c r="BT57" s="131" t="s">
        <v>80</v>
      </c>
      <c r="BV57" s="131" t="s">
        <v>73</v>
      </c>
      <c r="BW57" s="131" t="s">
        <v>87</v>
      </c>
      <c r="BX57" s="131" t="s">
        <v>79</v>
      </c>
      <c r="CL57" s="131" t="s">
        <v>19</v>
      </c>
    </row>
    <row r="58" s="7" customFormat="1" ht="24.75" customHeight="1">
      <c r="A58" s="7"/>
      <c r="B58" s="109"/>
      <c r="C58" s="110"/>
      <c r="D58" s="111" t="s">
        <v>88</v>
      </c>
      <c r="E58" s="111"/>
      <c r="F58" s="111"/>
      <c r="G58" s="111"/>
      <c r="H58" s="111"/>
      <c r="I58" s="112"/>
      <c r="J58" s="111" t="s">
        <v>89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ROUND(SUM(AG59:AG60),2)</f>
        <v>0</v>
      </c>
      <c r="AH58" s="112"/>
      <c r="AI58" s="112"/>
      <c r="AJ58" s="112"/>
      <c r="AK58" s="112"/>
      <c r="AL58" s="112"/>
      <c r="AM58" s="112"/>
      <c r="AN58" s="114">
        <f>SUM(AG58,AT58)</f>
        <v>0</v>
      </c>
      <c r="AO58" s="112"/>
      <c r="AP58" s="112"/>
      <c r="AQ58" s="115" t="s">
        <v>77</v>
      </c>
      <c r="AR58" s="116"/>
      <c r="AS58" s="117">
        <f>ROUND(SUM(AS59:AS60),2)</f>
        <v>0</v>
      </c>
      <c r="AT58" s="118">
        <f>ROUND(SUM(AV58:AW58),2)</f>
        <v>0</v>
      </c>
      <c r="AU58" s="119">
        <f>ROUND(SUM(AU59:AU60),5)</f>
        <v>0</v>
      </c>
      <c r="AV58" s="118">
        <f>ROUND(AZ58*L29,2)</f>
        <v>0</v>
      </c>
      <c r="AW58" s="118">
        <f>ROUND(BA58*L30,2)</f>
        <v>0</v>
      </c>
      <c r="AX58" s="118">
        <f>ROUND(BB58*L29,2)</f>
        <v>0</v>
      </c>
      <c r="AY58" s="118">
        <f>ROUND(BC58*L30,2)</f>
        <v>0</v>
      </c>
      <c r="AZ58" s="118">
        <f>ROUND(SUM(AZ59:AZ60),2)</f>
        <v>0</v>
      </c>
      <c r="BA58" s="118">
        <f>ROUND(SUM(BA59:BA60),2)</f>
        <v>0</v>
      </c>
      <c r="BB58" s="118">
        <f>ROUND(SUM(BB59:BB60),2)</f>
        <v>0</v>
      </c>
      <c r="BC58" s="118">
        <f>ROUND(SUM(BC59:BC60),2)</f>
        <v>0</v>
      </c>
      <c r="BD58" s="120">
        <f>ROUND(SUM(BD59:BD60),2)</f>
        <v>0</v>
      </c>
      <c r="BE58" s="7"/>
      <c r="BS58" s="121" t="s">
        <v>70</v>
      </c>
      <c r="BT58" s="121" t="s">
        <v>78</v>
      </c>
      <c r="BU58" s="121" t="s">
        <v>72</v>
      </c>
      <c r="BV58" s="121" t="s">
        <v>73</v>
      </c>
      <c r="BW58" s="121" t="s">
        <v>90</v>
      </c>
      <c r="BX58" s="121" t="s">
        <v>5</v>
      </c>
      <c r="CL58" s="121" t="s">
        <v>19</v>
      </c>
      <c r="CM58" s="121" t="s">
        <v>80</v>
      </c>
    </row>
    <row r="59" s="4" customFormat="1" ht="23.25" customHeight="1">
      <c r="A59" s="122" t="s">
        <v>81</v>
      </c>
      <c r="B59" s="61"/>
      <c r="C59" s="123"/>
      <c r="D59" s="123"/>
      <c r="E59" s="124" t="s">
        <v>91</v>
      </c>
      <c r="F59" s="124"/>
      <c r="G59" s="124"/>
      <c r="H59" s="124"/>
      <c r="I59" s="124"/>
      <c r="J59" s="123"/>
      <c r="K59" s="124" t="s">
        <v>89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'SO 2.1 - Pravá strana ska...'!J32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83</v>
      </c>
      <c r="AR59" s="63"/>
      <c r="AS59" s="127">
        <v>0</v>
      </c>
      <c r="AT59" s="128">
        <f>ROUND(SUM(AV59:AW59),2)</f>
        <v>0</v>
      </c>
      <c r="AU59" s="129">
        <f>'SO 2.1 - Pravá strana ska...'!P85</f>
        <v>0</v>
      </c>
      <c r="AV59" s="128">
        <f>'SO 2.1 - Pravá strana ska...'!J35</f>
        <v>0</v>
      </c>
      <c r="AW59" s="128">
        <f>'SO 2.1 - Pravá strana ska...'!J36</f>
        <v>0</v>
      </c>
      <c r="AX59" s="128">
        <f>'SO 2.1 - Pravá strana ska...'!J37</f>
        <v>0</v>
      </c>
      <c r="AY59" s="128">
        <f>'SO 2.1 - Pravá strana ska...'!J38</f>
        <v>0</v>
      </c>
      <c r="AZ59" s="128">
        <f>'SO 2.1 - Pravá strana ska...'!F35</f>
        <v>0</v>
      </c>
      <c r="BA59" s="128">
        <f>'SO 2.1 - Pravá strana ska...'!F36</f>
        <v>0</v>
      </c>
      <c r="BB59" s="128">
        <f>'SO 2.1 - Pravá strana ska...'!F37</f>
        <v>0</v>
      </c>
      <c r="BC59" s="128">
        <f>'SO 2.1 - Pravá strana ska...'!F38</f>
        <v>0</v>
      </c>
      <c r="BD59" s="130">
        <f>'SO 2.1 - Pravá strana ska...'!F39</f>
        <v>0</v>
      </c>
      <c r="BE59" s="4"/>
      <c r="BT59" s="131" t="s">
        <v>80</v>
      </c>
      <c r="BV59" s="131" t="s">
        <v>73</v>
      </c>
      <c r="BW59" s="131" t="s">
        <v>92</v>
      </c>
      <c r="BX59" s="131" t="s">
        <v>90</v>
      </c>
      <c r="CL59" s="131" t="s">
        <v>19</v>
      </c>
    </row>
    <row r="60" s="4" customFormat="1" ht="16.5" customHeight="1">
      <c r="A60" s="122" t="s">
        <v>81</v>
      </c>
      <c r="B60" s="61"/>
      <c r="C60" s="123"/>
      <c r="D60" s="123"/>
      <c r="E60" s="124" t="s">
        <v>93</v>
      </c>
      <c r="F60" s="124"/>
      <c r="G60" s="124"/>
      <c r="H60" s="124"/>
      <c r="I60" s="124"/>
      <c r="J60" s="123"/>
      <c r="K60" s="124" t="s">
        <v>86</v>
      </c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5">
        <f>'SO 2.2 - VON'!J32</f>
        <v>0</v>
      </c>
      <c r="AH60" s="123"/>
      <c r="AI60" s="123"/>
      <c r="AJ60" s="123"/>
      <c r="AK60" s="123"/>
      <c r="AL60" s="123"/>
      <c r="AM60" s="123"/>
      <c r="AN60" s="125">
        <f>SUM(AG60,AT60)</f>
        <v>0</v>
      </c>
      <c r="AO60" s="123"/>
      <c r="AP60" s="123"/>
      <c r="AQ60" s="126" t="s">
        <v>83</v>
      </c>
      <c r="AR60" s="63"/>
      <c r="AS60" s="127">
        <v>0</v>
      </c>
      <c r="AT60" s="128">
        <f>ROUND(SUM(AV60:AW60),2)</f>
        <v>0</v>
      </c>
      <c r="AU60" s="129">
        <f>'SO 2.2 - VON'!P85</f>
        <v>0</v>
      </c>
      <c r="AV60" s="128">
        <f>'SO 2.2 - VON'!J35</f>
        <v>0</v>
      </c>
      <c r="AW60" s="128">
        <f>'SO 2.2 - VON'!J36</f>
        <v>0</v>
      </c>
      <c r="AX60" s="128">
        <f>'SO 2.2 - VON'!J37</f>
        <v>0</v>
      </c>
      <c r="AY60" s="128">
        <f>'SO 2.2 - VON'!J38</f>
        <v>0</v>
      </c>
      <c r="AZ60" s="128">
        <f>'SO 2.2 - VON'!F35</f>
        <v>0</v>
      </c>
      <c r="BA60" s="128">
        <f>'SO 2.2 - VON'!F36</f>
        <v>0</v>
      </c>
      <c r="BB60" s="128">
        <f>'SO 2.2 - VON'!F37</f>
        <v>0</v>
      </c>
      <c r="BC60" s="128">
        <f>'SO 2.2 - VON'!F38</f>
        <v>0</v>
      </c>
      <c r="BD60" s="130">
        <f>'SO 2.2 - VON'!F39</f>
        <v>0</v>
      </c>
      <c r="BE60" s="4"/>
      <c r="BT60" s="131" t="s">
        <v>80</v>
      </c>
      <c r="BV60" s="131" t="s">
        <v>73</v>
      </c>
      <c r="BW60" s="131" t="s">
        <v>94</v>
      </c>
      <c r="BX60" s="131" t="s">
        <v>90</v>
      </c>
      <c r="CL60" s="131" t="s">
        <v>19</v>
      </c>
    </row>
    <row r="61" s="7" customFormat="1" ht="24.75" customHeight="1">
      <c r="A61" s="7"/>
      <c r="B61" s="109"/>
      <c r="C61" s="110"/>
      <c r="D61" s="111" t="s">
        <v>95</v>
      </c>
      <c r="E61" s="111"/>
      <c r="F61" s="111"/>
      <c r="G61" s="111"/>
      <c r="H61" s="111"/>
      <c r="I61" s="112"/>
      <c r="J61" s="111" t="s">
        <v>96</v>
      </c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3">
        <f>ROUND(SUM(AG62:AG63),2)</f>
        <v>0</v>
      </c>
      <c r="AH61" s="112"/>
      <c r="AI61" s="112"/>
      <c r="AJ61" s="112"/>
      <c r="AK61" s="112"/>
      <c r="AL61" s="112"/>
      <c r="AM61" s="112"/>
      <c r="AN61" s="114">
        <f>SUM(AG61,AT61)</f>
        <v>0</v>
      </c>
      <c r="AO61" s="112"/>
      <c r="AP61" s="112"/>
      <c r="AQ61" s="115" t="s">
        <v>77</v>
      </c>
      <c r="AR61" s="116"/>
      <c r="AS61" s="117">
        <f>ROUND(SUM(AS62:AS63),2)</f>
        <v>0</v>
      </c>
      <c r="AT61" s="118">
        <f>ROUND(SUM(AV61:AW61),2)</f>
        <v>0</v>
      </c>
      <c r="AU61" s="119">
        <f>ROUND(SUM(AU62:AU63),5)</f>
        <v>0</v>
      </c>
      <c r="AV61" s="118">
        <f>ROUND(AZ61*L29,2)</f>
        <v>0</v>
      </c>
      <c r="AW61" s="118">
        <f>ROUND(BA61*L30,2)</f>
        <v>0</v>
      </c>
      <c r="AX61" s="118">
        <f>ROUND(BB61*L29,2)</f>
        <v>0</v>
      </c>
      <c r="AY61" s="118">
        <f>ROUND(BC61*L30,2)</f>
        <v>0</v>
      </c>
      <c r="AZ61" s="118">
        <f>ROUND(SUM(AZ62:AZ63),2)</f>
        <v>0</v>
      </c>
      <c r="BA61" s="118">
        <f>ROUND(SUM(BA62:BA63),2)</f>
        <v>0</v>
      </c>
      <c r="BB61" s="118">
        <f>ROUND(SUM(BB62:BB63),2)</f>
        <v>0</v>
      </c>
      <c r="BC61" s="118">
        <f>ROUND(SUM(BC62:BC63),2)</f>
        <v>0</v>
      </c>
      <c r="BD61" s="120">
        <f>ROUND(SUM(BD62:BD63),2)</f>
        <v>0</v>
      </c>
      <c r="BE61" s="7"/>
      <c r="BS61" s="121" t="s">
        <v>70</v>
      </c>
      <c r="BT61" s="121" t="s">
        <v>78</v>
      </c>
      <c r="BU61" s="121" t="s">
        <v>72</v>
      </c>
      <c r="BV61" s="121" t="s">
        <v>73</v>
      </c>
      <c r="BW61" s="121" t="s">
        <v>97</v>
      </c>
      <c r="BX61" s="121" t="s">
        <v>5</v>
      </c>
      <c r="CL61" s="121" t="s">
        <v>19</v>
      </c>
      <c r="CM61" s="121" t="s">
        <v>80</v>
      </c>
    </row>
    <row r="62" s="4" customFormat="1" ht="23.25" customHeight="1">
      <c r="A62" s="122" t="s">
        <v>81</v>
      </c>
      <c r="B62" s="61"/>
      <c r="C62" s="123"/>
      <c r="D62" s="123"/>
      <c r="E62" s="124" t="s">
        <v>98</v>
      </c>
      <c r="F62" s="124"/>
      <c r="G62" s="124"/>
      <c r="H62" s="124"/>
      <c r="I62" s="124"/>
      <c r="J62" s="123"/>
      <c r="K62" s="124" t="s">
        <v>96</v>
      </c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5">
        <f>'SO 3.1 - Levá strana skal...'!J32</f>
        <v>0</v>
      </c>
      <c r="AH62" s="123"/>
      <c r="AI62" s="123"/>
      <c r="AJ62" s="123"/>
      <c r="AK62" s="123"/>
      <c r="AL62" s="123"/>
      <c r="AM62" s="123"/>
      <c r="AN62" s="125">
        <f>SUM(AG62,AT62)</f>
        <v>0</v>
      </c>
      <c r="AO62" s="123"/>
      <c r="AP62" s="123"/>
      <c r="AQ62" s="126" t="s">
        <v>83</v>
      </c>
      <c r="AR62" s="63"/>
      <c r="AS62" s="127">
        <v>0</v>
      </c>
      <c r="AT62" s="128">
        <f>ROUND(SUM(AV62:AW62),2)</f>
        <v>0</v>
      </c>
      <c r="AU62" s="129">
        <f>'SO 3.1 - Levá strana skal...'!P85</f>
        <v>0</v>
      </c>
      <c r="AV62" s="128">
        <f>'SO 3.1 - Levá strana skal...'!J35</f>
        <v>0</v>
      </c>
      <c r="AW62" s="128">
        <f>'SO 3.1 - Levá strana skal...'!J36</f>
        <v>0</v>
      </c>
      <c r="AX62" s="128">
        <f>'SO 3.1 - Levá strana skal...'!J37</f>
        <v>0</v>
      </c>
      <c r="AY62" s="128">
        <f>'SO 3.1 - Levá strana skal...'!J38</f>
        <v>0</v>
      </c>
      <c r="AZ62" s="128">
        <f>'SO 3.1 - Levá strana skal...'!F35</f>
        <v>0</v>
      </c>
      <c r="BA62" s="128">
        <f>'SO 3.1 - Levá strana skal...'!F36</f>
        <v>0</v>
      </c>
      <c r="BB62" s="128">
        <f>'SO 3.1 - Levá strana skal...'!F37</f>
        <v>0</v>
      </c>
      <c r="BC62" s="128">
        <f>'SO 3.1 - Levá strana skal...'!F38</f>
        <v>0</v>
      </c>
      <c r="BD62" s="130">
        <f>'SO 3.1 - Levá strana skal...'!F39</f>
        <v>0</v>
      </c>
      <c r="BE62" s="4"/>
      <c r="BT62" s="131" t="s">
        <v>80</v>
      </c>
      <c r="BV62" s="131" t="s">
        <v>73</v>
      </c>
      <c r="BW62" s="131" t="s">
        <v>99</v>
      </c>
      <c r="BX62" s="131" t="s">
        <v>97</v>
      </c>
      <c r="CL62" s="131" t="s">
        <v>19</v>
      </c>
    </row>
    <row r="63" s="4" customFormat="1" ht="16.5" customHeight="1">
      <c r="A63" s="122" t="s">
        <v>81</v>
      </c>
      <c r="B63" s="61"/>
      <c r="C63" s="123"/>
      <c r="D63" s="123"/>
      <c r="E63" s="124" t="s">
        <v>100</v>
      </c>
      <c r="F63" s="124"/>
      <c r="G63" s="124"/>
      <c r="H63" s="124"/>
      <c r="I63" s="124"/>
      <c r="J63" s="123"/>
      <c r="K63" s="124" t="s">
        <v>86</v>
      </c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5">
        <f>'SO 3.2 - VON'!J32</f>
        <v>0</v>
      </c>
      <c r="AH63" s="123"/>
      <c r="AI63" s="123"/>
      <c r="AJ63" s="123"/>
      <c r="AK63" s="123"/>
      <c r="AL63" s="123"/>
      <c r="AM63" s="123"/>
      <c r="AN63" s="125">
        <f>SUM(AG63,AT63)</f>
        <v>0</v>
      </c>
      <c r="AO63" s="123"/>
      <c r="AP63" s="123"/>
      <c r="AQ63" s="126" t="s">
        <v>83</v>
      </c>
      <c r="AR63" s="63"/>
      <c r="AS63" s="127">
        <v>0</v>
      </c>
      <c r="AT63" s="128">
        <f>ROUND(SUM(AV63:AW63),2)</f>
        <v>0</v>
      </c>
      <c r="AU63" s="129">
        <f>'SO 3.2 - VON'!P85</f>
        <v>0</v>
      </c>
      <c r="AV63" s="128">
        <f>'SO 3.2 - VON'!J35</f>
        <v>0</v>
      </c>
      <c r="AW63" s="128">
        <f>'SO 3.2 - VON'!J36</f>
        <v>0</v>
      </c>
      <c r="AX63" s="128">
        <f>'SO 3.2 - VON'!J37</f>
        <v>0</v>
      </c>
      <c r="AY63" s="128">
        <f>'SO 3.2 - VON'!J38</f>
        <v>0</v>
      </c>
      <c r="AZ63" s="128">
        <f>'SO 3.2 - VON'!F35</f>
        <v>0</v>
      </c>
      <c r="BA63" s="128">
        <f>'SO 3.2 - VON'!F36</f>
        <v>0</v>
      </c>
      <c r="BB63" s="128">
        <f>'SO 3.2 - VON'!F37</f>
        <v>0</v>
      </c>
      <c r="BC63" s="128">
        <f>'SO 3.2 - VON'!F38</f>
        <v>0</v>
      </c>
      <c r="BD63" s="130">
        <f>'SO 3.2 - VON'!F39</f>
        <v>0</v>
      </c>
      <c r="BE63" s="4"/>
      <c r="BT63" s="131" t="s">
        <v>80</v>
      </c>
      <c r="BV63" s="131" t="s">
        <v>73</v>
      </c>
      <c r="BW63" s="131" t="s">
        <v>101</v>
      </c>
      <c r="BX63" s="131" t="s">
        <v>97</v>
      </c>
      <c r="CL63" s="131" t="s">
        <v>19</v>
      </c>
    </row>
    <row r="64" s="7" customFormat="1" ht="24.75" customHeight="1">
      <c r="A64" s="7"/>
      <c r="B64" s="109"/>
      <c r="C64" s="110"/>
      <c r="D64" s="111" t="s">
        <v>102</v>
      </c>
      <c r="E64" s="111"/>
      <c r="F64" s="111"/>
      <c r="G64" s="111"/>
      <c r="H64" s="111"/>
      <c r="I64" s="112"/>
      <c r="J64" s="111" t="s">
        <v>103</v>
      </c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3">
        <f>ROUND(SUM(AG65:AG66),2)</f>
        <v>0</v>
      </c>
      <c r="AH64" s="112"/>
      <c r="AI64" s="112"/>
      <c r="AJ64" s="112"/>
      <c r="AK64" s="112"/>
      <c r="AL64" s="112"/>
      <c r="AM64" s="112"/>
      <c r="AN64" s="114">
        <f>SUM(AG64,AT64)</f>
        <v>0</v>
      </c>
      <c r="AO64" s="112"/>
      <c r="AP64" s="112"/>
      <c r="AQ64" s="115" t="s">
        <v>77</v>
      </c>
      <c r="AR64" s="116"/>
      <c r="AS64" s="117">
        <f>ROUND(SUM(AS65:AS66),2)</f>
        <v>0</v>
      </c>
      <c r="AT64" s="118">
        <f>ROUND(SUM(AV64:AW64),2)</f>
        <v>0</v>
      </c>
      <c r="AU64" s="119">
        <f>ROUND(SUM(AU65:AU66),5)</f>
        <v>0</v>
      </c>
      <c r="AV64" s="118">
        <f>ROUND(AZ64*L29,2)</f>
        <v>0</v>
      </c>
      <c r="AW64" s="118">
        <f>ROUND(BA64*L30,2)</f>
        <v>0</v>
      </c>
      <c r="AX64" s="118">
        <f>ROUND(BB64*L29,2)</f>
        <v>0</v>
      </c>
      <c r="AY64" s="118">
        <f>ROUND(BC64*L30,2)</f>
        <v>0</v>
      </c>
      <c r="AZ64" s="118">
        <f>ROUND(SUM(AZ65:AZ66),2)</f>
        <v>0</v>
      </c>
      <c r="BA64" s="118">
        <f>ROUND(SUM(BA65:BA66),2)</f>
        <v>0</v>
      </c>
      <c r="BB64" s="118">
        <f>ROUND(SUM(BB65:BB66),2)</f>
        <v>0</v>
      </c>
      <c r="BC64" s="118">
        <f>ROUND(SUM(BC65:BC66),2)</f>
        <v>0</v>
      </c>
      <c r="BD64" s="120">
        <f>ROUND(SUM(BD65:BD66),2)</f>
        <v>0</v>
      </c>
      <c r="BE64" s="7"/>
      <c r="BS64" s="121" t="s">
        <v>70</v>
      </c>
      <c r="BT64" s="121" t="s">
        <v>78</v>
      </c>
      <c r="BU64" s="121" t="s">
        <v>72</v>
      </c>
      <c r="BV64" s="121" t="s">
        <v>73</v>
      </c>
      <c r="BW64" s="121" t="s">
        <v>104</v>
      </c>
      <c r="BX64" s="121" t="s">
        <v>5</v>
      </c>
      <c r="CL64" s="121" t="s">
        <v>19</v>
      </c>
      <c r="CM64" s="121" t="s">
        <v>80</v>
      </c>
    </row>
    <row r="65" s="4" customFormat="1" ht="23.25" customHeight="1">
      <c r="A65" s="122" t="s">
        <v>81</v>
      </c>
      <c r="B65" s="61"/>
      <c r="C65" s="123"/>
      <c r="D65" s="123"/>
      <c r="E65" s="124" t="s">
        <v>105</v>
      </c>
      <c r="F65" s="124"/>
      <c r="G65" s="124"/>
      <c r="H65" s="124"/>
      <c r="I65" s="124"/>
      <c r="J65" s="123"/>
      <c r="K65" s="124" t="s">
        <v>103</v>
      </c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5">
        <f>'SO 4.1 - Pravá strana ska...'!J32</f>
        <v>0</v>
      </c>
      <c r="AH65" s="123"/>
      <c r="AI65" s="123"/>
      <c r="AJ65" s="123"/>
      <c r="AK65" s="123"/>
      <c r="AL65" s="123"/>
      <c r="AM65" s="123"/>
      <c r="AN65" s="125">
        <f>SUM(AG65,AT65)</f>
        <v>0</v>
      </c>
      <c r="AO65" s="123"/>
      <c r="AP65" s="123"/>
      <c r="AQ65" s="126" t="s">
        <v>83</v>
      </c>
      <c r="AR65" s="63"/>
      <c r="AS65" s="127">
        <v>0</v>
      </c>
      <c r="AT65" s="128">
        <f>ROUND(SUM(AV65:AW65),2)</f>
        <v>0</v>
      </c>
      <c r="AU65" s="129">
        <f>'SO 4.1 - Pravá strana ska...'!P85</f>
        <v>0</v>
      </c>
      <c r="AV65" s="128">
        <f>'SO 4.1 - Pravá strana ska...'!J35</f>
        <v>0</v>
      </c>
      <c r="AW65" s="128">
        <f>'SO 4.1 - Pravá strana ska...'!J36</f>
        <v>0</v>
      </c>
      <c r="AX65" s="128">
        <f>'SO 4.1 - Pravá strana ska...'!J37</f>
        <v>0</v>
      </c>
      <c r="AY65" s="128">
        <f>'SO 4.1 - Pravá strana ska...'!J38</f>
        <v>0</v>
      </c>
      <c r="AZ65" s="128">
        <f>'SO 4.1 - Pravá strana ska...'!F35</f>
        <v>0</v>
      </c>
      <c r="BA65" s="128">
        <f>'SO 4.1 - Pravá strana ska...'!F36</f>
        <v>0</v>
      </c>
      <c r="BB65" s="128">
        <f>'SO 4.1 - Pravá strana ska...'!F37</f>
        <v>0</v>
      </c>
      <c r="BC65" s="128">
        <f>'SO 4.1 - Pravá strana ska...'!F38</f>
        <v>0</v>
      </c>
      <c r="BD65" s="130">
        <f>'SO 4.1 - Pravá strana ska...'!F39</f>
        <v>0</v>
      </c>
      <c r="BE65" s="4"/>
      <c r="BT65" s="131" t="s">
        <v>80</v>
      </c>
      <c r="BV65" s="131" t="s">
        <v>73</v>
      </c>
      <c r="BW65" s="131" t="s">
        <v>106</v>
      </c>
      <c r="BX65" s="131" t="s">
        <v>104</v>
      </c>
      <c r="CL65" s="131" t="s">
        <v>19</v>
      </c>
    </row>
    <row r="66" s="4" customFormat="1" ht="16.5" customHeight="1">
      <c r="A66" s="122" t="s">
        <v>81</v>
      </c>
      <c r="B66" s="61"/>
      <c r="C66" s="123"/>
      <c r="D66" s="123"/>
      <c r="E66" s="124" t="s">
        <v>107</v>
      </c>
      <c r="F66" s="124"/>
      <c r="G66" s="124"/>
      <c r="H66" s="124"/>
      <c r="I66" s="124"/>
      <c r="J66" s="123"/>
      <c r="K66" s="124" t="s">
        <v>86</v>
      </c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5">
        <f>'SO 4.2 - VON'!J32</f>
        <v>0</v>
      </c>
      <c r="AH66" s="123"/>
      <c r="AI66" s="123"/>
      <c r="AJ66" s="123"/>
      <c r="AK66" s="123"/>
      <c r="AL66" s="123"/>
      <c r="AM66" s="123"/>
      <c r="AN66" s="125">
        <f>SUM(AG66,AT66)</f>
        <v>0</v>
      </c>
      <c r="AO66" s="123"/>
      <c r="AP66" s="123"/>
      <c r="AQ66" s="126" t="s">
        <v>83</v>
      </c>
      <c r="AR66" s="63"/>
      <c r="AS66" s="132">
        <v>0</v>
      </c>
      <c r="AT66" s="133">
        <f>ROUND(SUM(AV66:AW66),2)</f>
        <v>0</v>
      </c>
      <c r="AU66" s="134">
        <f>'SO 4.2 - VON'!P85</f>
        <v>0</v>
      </c>
      <c r="AV66" s="133">
        <f>'SO 4.2 - VON'!J35</f>
        <v>0</v>
      </c>
      <c r="AW66" s="133">
        <f>'SO 4.2 - VON'!J36</f>
        <v>0</v>
      </c>
      <c r="AX66" s="133">
        <f>'SO 4.2 - VON'!J37</f>
        <v>0</v>
      </c>
      <c r="AY66" s="133">
        <f>'SO 4.2 - VON'!J38</f>
        <v>0</v>
      </c>
      <c r="AZ66" s="133">
        <f>'SO 4.2 - VON'!F35</f>
        <v>0</v>
      </c>
      <c r="BA66" s="133">
        <f>'SO 4.2 - VON'!F36</f>
        <v>0</v>
      </c>
      <c r="BB66" s="133">
        <f>'SO 4.2 - VON'!F37</f>
        <v>0</v>
      </c>
      <c r="BC66" s="133">
        <f>'SO 4.2 - VON'!F38</f>
        <v>0</v>
      </c>
      <c r="BD66" s="135">
        <f>'SO 4.2 - VON'!F39</f>
        <v>0</v>
      </c>
      <c r="BE66" s="4"/>
      <c r="BT66" s="131" t="s">
        <v>80</v>
      </c>
      <c r="BV66" s="131" t="s">
        <v>73</v>
      </c>
      <c r="BW66" s="131" t="s">
        <v>108</v>
      </c>
      <c r="BX66" s="131" t="s">
        <v>104</v>
      </c>
      <c r="CL66" s="131" t="s">
        <v>19</v>
      </c>
    </row>
    <row r="67" s="2" customFormat="1" ht="30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42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</row>
    <row r="68" s="2" customFormat="1" ht="6.96" customHeight="1">
      <c r="A68" s="36"/>
      <c r="B68" s="57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42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</row>
  </sheetData>
  <sheetProtection sheet="1" formatColumns="0" formatRows="0" objects="1" scenarios="1" spinCount="100000" saltValue="vBIbUKYPKhufYCr8iJWWXnno+i+oP3DVa/1m45AXG1hnakbFD7kp9W4hChPnw3K/nKqmF9zBQ1wRZjYvvbx0zw==" hashValue="1iU6ZvEi7F7BX8BB74ZVd4rTtifi/ueTmVV5WpEJA93FeF0VEWNYg6RyMEkW1Rif6oRhDugzrjj6i/y4uHLeEg==" algorithmName="SHA-512" password="CC35"/>
  <mergeCells count="86"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  <mergeCell ref="L45:AO45"/>
    <mergeCell ref="E65:I65"/>
    <mergeCell ref="K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6" location="'SO 1.1 - Levá strana skal...'!C2" display="/"/>
    <hyperlink ref="A57" location="'SO 1.2 - VON'!C2" display="/"/>
    <hyperlink ref="A59" location="'SO 2.1 - Pravá strana ska...'!C2" display="/"/>
    <hyperlink ref="A60" location="'SO 2.2 - VON'!C2" display="/"/>
    <hyperlink ref="A62" location="'SO 3.1 - Levá strana skal...'!C2" display="/"/>
    <hyperlink ref="A63" location="'SO 3.2 - VON'!C2" display="/"/>
    <hyperlink ref="A65" location="'SO 4.1 - Pravá strana ska...'!C2" display="/"/>
    <hyperlink ref="A66" location="'SO 4.2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9" customWidth="1"/>
    <col min="2" max="2" width="1.667969" style="249" customWidth="1"/>
    <col min="3" max="4" width="5" style="249" customWidth="1"/>
    <col min="5" max="5" width="11.66016" style="249" customWidth="1"/>
    <col min="6" max="6" width="9.160156" style="249" customWidth="1"/>
    <col min="7" max="7" width="5" style="249" customWidth="1"/>
    <col min="8" max="8" width="77.83203" style="249" customWidth="1"/>
    <col min="9" max="10" width="20" style="249" customWidth="1"/>
    <col min="11" max="11" width="1.667969" style="249" customWidth="1"/>
  </cols>
  <sheetData>
    <row r="1" s="1" customFormat="1" ht="37.5" customHeight="1"/>
    <row r="2" s="1" customFormat="1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="13" customFormat="1" ht="45" customHeight="1">
      <c r="B3" s="253"/>
      <c r="C3" s="254" t="s">
        <v>423</v>
      </c>
      <c r="D3" s="254"/>
      <c r="E3" s="254"/>
      <c r="F3" s="254"/>
      <c r="G3" s="254"/>
      <c r="H3" s="254"/>
      <c r="I3" s="254"/>
      <c r="J3" s="254"/>
      <c r="K3" s="255"/>
    </row>
    <row r="4" s="1" customFormat="1" ht="25.5" customHeight="1">
      <c r="B4" s="256"/>
      <c r="C4" s="257" t="s">
        <v>424</v>
      </c>
      <c r="D4" s="257"/>
      <c r="E4" s="257"/>
      <c r="F4" s="257"/>
      <c r="G4" s="257"/>
      <c r="H4" s="257"/>
      <c r="I4" s="257"/>
      <c r="J4" s="257"/>
      <c r="K4" s="258"/>
    </row>
    <row r="5" s="1" customFormat="1" ht="5.25" customHeight="1">
      <c r="B5" s="256"/>
      <c r="C5" s="259"/>
      <c r="D5" s="259"/>
      <c r="E5" s="259"/>
      <c r="F5" s="259"/>
      <c r="G5" s="259"/>
      <c r="H5" s="259"/>
      <c r="I5" s="259"/>
      <c r="J5" s="259"/>
      <c r="K5" s="258"/>
    </row>
    <row r="6" s="1" customFormat="1" ht="15" customHeight="1">
      <c r="B6" s="256"/>
      <c r="C6" s="260" t="s">
        <v>425</v>
      </c>
      <c r="D6" s="260"/>
      <c r="E6" s="260"/>
      <c r="F6" s="260"/>
      <c r="G6" s="260"/>
      <c r="H6" s="260"/>
      <c r="I6" s="260"/>
      <c r="J6" s="260"/>
      <c r="K6" s="258"/>
    </row>
    <row r="7" s="1" customFormat="1" ht="15" customHeight="1">
      <c r="B7" s="261"/>
      <c r="C7" s="260" t="s">
        <v>426</v>
      </c>
      <c r="D7" s="260"/>
      <c r="E7" s="260"/>
      <c r="F7" s="260"/>
      <c r="G7" s="260"/>
      <c r="H7" s="260"/>
      <c r="I7" s="260"/>
      <c r="J7" s="260"/>
      <c r="K7" s="258"/>
    </row>
    <row r="8" s="1" customFormat="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="1" customFormat="1" ht="15" customHeight="1">
      <c r="B9" s="261"/>
      <c r="C9" s="260" t="s">
        <v>427</v>
      </c>
      <c r="D9" s="260"/>
      <c r="E9" s="260"/>
      <c r="F9" s="260"/>
      <c r="G9" s="260"/>
      <c r="H9" s="260"/>
      <c r="I9" s="260"/>
      <c r="J9" s="260"/>
      <c r="K9" s="258"/>
    </row>
    <row r="10" s="1" customFormat="1" ht="15" customHeight="1">
      <c r="B10" s="261"/>
      <c r="C10" s="260"/>
      <c r="D10" s="260" t="s">
        <v>428</v>
      </c>
      <c r="E10" s="260"/>
      <c r="F10" s="260"/>
      <c r="G10" s="260"/>
      <c r="H10" s="260"/>
      <c r="I10" s="260"/>
      <c r="J10" s="260"/>
      <c r="K10" s="258"/>
    </row>
    <row r="11" s="1" customFormat="1" ht="15" customHeight="1">
      <c r="B11" s="261"/>
      <c r="C11" s="262"/>
      <c r="D11" s="260" t="s">
        <v>429</v>
      </c>
      <c r="E11" s="260"/>
      <c r="F11" s="260"/>
      <c r="G11" s="260"/>
      <c r="H11" s="260"/>
      <c r="I11" s="260"/>
      <c r="J11" s="260"/>
      <c r="K11" s="258"/>
    </row>
    <row r="12" s="1" customFormat="1" ht="15" customHeight="1">
      <c r="B12" s="261"/>
      <c r="C12" s="262"/>
      <c r="D12" s="260"/>
      <c r="E12" s="260"/>
      <c r="F12" s="260"/>
      <c r="G12" s="260"/>
      <c r="H12" s="260"/>
      <c r="I12" s="260"/>
      <c r="J12" s="260"/>
      <c r="K12" s="258"/>
    </row>
    <row r="13" s="1" customFormat="1" ht="15" customHeight="1">
      <c r="B13" s="261"/>
      <c r="C13" s="262"/>
      <c r="D13" s="263" t="s">
        <v>430</v>
      </c>
      <c r="E13" s="260"/>
      <c r="F13" s="260"/>
      <c r="G13" s="260"/>
      <c r="H13" s="260"/>
      <c r="I13" s="260"/>
      <c r="J13" s="260"/>
      <c r="K13" s="258"/>
    </row>
    <row r="14" s="1" customFormat="1" ht="12.75" customHeight="1">
      <c r="B14" s="261"/>
      <c r="C14" s="262"/>
      <c r="D14" s="262"/>
      <c r="E14" s="262"/>
      <c r="F14" s="262"/>
      <c r="G14" s="262"/>
      <c r="H14" s="262"/>
      <c r="I14" s="262"/>
      <c r="J14" s="262"/>
      <c r="K14" s="258"/>
    </row>
    <row r="15" s="1" customFormat="1" ht="15" customHeight="1">
      <c r="B15" s="261"/>
      <c r="C15" s="262"/>
      <c r="D15" s="260" t="s">
        <v>431</v>
      </c>
      <c r="E15" s="260"/>
      <c r="F15" s="260"/>
      <c r="G15" s="260"/>
      <c r="H15" s="260"/>
      <c r="I15" s="260"/>
      <c r="J15" s="260"/>
      <c r="K15" s="258"/>
    </row>
    <row r="16" s="1" customFormat="1" ht="15" customHeight="1">
      <c r="B16" s="261"/>
      <c r="C16" s="262"/>
      <c r="D16" s="260" t="s">
        <v>432</v>
      </c>
      <c r="E16" s="260"/>
      <c r="F16" s="260"/>
      <c r="G16" s="260"/>
      <c r="H16" s="260"/>
      <c r="I16" s="260"/>
      <c r="J16" s="260"/>
      <c r="K16" s="258"/>
    </row>
    <row r="17" s="1" customFormat="1" ht="15" customHeight="1">
      <c r="B17" s="261"/>
      <c r="C17" s="262"/>
      <c r="D17" s="260" t="s">
        <v>433</v>
      </c>
      <c r="E17" s="260"/>
      <c r="F17" s="260"/>
      <c r="G17" s="260"/>
      <c r="H17" s="260"/>
      <c r="I17" s="260"/>
      <c r="J17" s="260"/>
      <c r="K17" s="258"/>
    </row>
    <row r="18" s="1" customFormat="1" ht="15" customHeight="1">
      <c r="B18" s="261"/>
      <c r="C18" s="262"/>
      <c r="D18" s="262"/>
      <c r="E18" s="264" t="s">
        <v>77</v>
      </c>
      <c r="F18" s="260" t="s">
        <v>434</v>
      </c>
      <c r="G18" s="260"/>
      <c r="H18" s="260"/>
      <c r="I18" s="260"/>
      <c r="J18" s="260"/>
      <c r="K18" s="258"/>
    </row>
    <row r="19" s="1" customFormat="1" ht="15" customHeight="1">
      <c r="B19" s="261"/>
      <c r="C19" s="262"/>
      <c r="D19" s="262"/>
      <c r="E19" s="264" t="s">
        <v>435</v>
      </c>
      <c r="F19" s="260" t="s">
        <v>436</v>
      </c>
      <c r="G19" s="260"/>
      <c r="H19" s="260"/>
      <c r="I19" s="260"/>
      <c r="J19" s="260"/>
      <c r="K19" s="258"/>
    </row>
    <row r="20" s="1" customFormat="1" ht="15" customHeight="1">
      <c r="B20" s="261"/>
      <c r="C20" s="262"/>
      <c r="D20" s="262"/>
      <c r="E20" s="264" t="s">
        <v>437</v>
      </c>
      <c r="F20" s="260" t="s">
        <v>438</v>
      </c>
      <c r="G20" s="260"/>
      <c r="H20" s="260"/>
      <c r="I20" s="260"/>
      <c r="J20" s="260"/>
      <c r="K20" s="258"/>
    </row>
    <row r="21" s="1" customFormat="1" ht="15" customHeight="1">
      <c r="B21" s="261"/>
      <c r="C21" s="262"/>
      <c r="D21" s="262"/>
      <c r="E21" s="264" t="s">
        <v>86</v>
      </c>
      <c r="F21" s="260" t="s">
        <v>439</v>
      </c>
      <c r="G21" s="260"/>
      <c r="H21" s="260"/>
      <c r="I21" s="260"/>
      <c r="J21" s="260"/>
      <c r="K21" s="258"/>
    </row>
    <row r="22" s="1" customFormat="1" ht="15" customHeight="1">
      <c r="B22" s="261"/>
      <c r="C22" s="262"/>
      <c r="D22" s="262"/>
      <c r="E22" s="264" t="s">
        <v>440</v>
      </c>
      <c r="F22" s="260" t="s">
        <v>441</v>
      </c>
      <c r="G22" s="260"/>
      <c r="H22" s="260"/>
      <c r="I22" s="260"/>
      <c r="J22" s="260"/>
      <c r="K22" s="258"/>
    </row>
    <row r="23" s="1" customFormat="1" ht="15" customHeight="1">
      <c r="B23" s="261"/>
      <c r="C23" s="262"/>
      <c r="D23" s="262"/>
      <c r="E23" s="264" t="s">
        <v>83</v>
      </c>
      <c r="F23" s="260" t="s">
        <v>442</v>
      </c>
      <c r="G23" s="260"/>
      <c r="H23" s="260"/>
      <c r="I23" s="260"/>
      <c r="J23" s="260"/>
      <c r="K23" s="258"/>
    </row>
    <row r="24" s="1" customFormat="1" ht="12.75" customHeight="1">
      <c r="B24" s="261"/>
      <c r="C24" s="262"/>
      <c r="D24" s="262"/>
      <c r="E24" s="262"/>
      <c r="F24" s="262"/>
      <c r="G24" s="262"/>
      <c r="H24" s="262"/>
      <c r="I24" s="262"/>
      <c r="J24" s="262"/>
      <c r="K24" s="258"/>
    </row>
    <row r="25" s="1" customFormat="1" ht="15" customHeight="1">
      <c r="B25" s="261"/>
      <c r="C25" s="260" t="s">
        <v>443</v>
      </c>
      <c r="D25" s="260"/>
      <c r="E25" s="260"/>
      <c r="F25" s="260"/>
      <c r="G25" s="260"/>
      <c r="H25" s="260"/>
      <c r="I25" s="260"/>
      <c r="J25" s="260"/>
      <c r="K25" s="258"/>
    </row>
    <row r="26" s="1" customFormat="1" ht="15" customHeight="1">
      <c r="B26" s="261"/>
      <c r="C26" s="260" t="s">
        <v>444</v>
      </c>
      <c r="D26" s="260"/>
      <c r="E26" s="260"/>
      <c r="F26" s="260"/>
      <c r="G26" s="260"/>
      <c r="H26" s="260"/>
      <c r="I26" s="260"/>
      <c r="J26" s="260"/>
      <c r="K26" s="258"/>
    </row>
    <row r="27" s="1" customFormat="1" ht="15" customHeight="1">
      <c r="B27" s="261"/>
      <c r="C27" s="260"/>
      <c r="D27" s="260" t="s">
        <v>445</v>
      </c>
      <c r="E27" s="260"/>
      <c r="F27" s="260"/>
      <c r="G27" s="260"/>
      <c r="H27" s="260"/>
      <c r="I27" s="260"/>
      <c r="J27" s="260"/>
      <c r="K27" s="258"/>
    </row>
    <row r="28" s="1" customFormat="1" ht="15" customHeight="1">
      <c r="B28" s="261"/>
      <c r="C28" s="262"/>
      <c r="D28" s="260" t="s">
        <v>446</v>
      </c>
      <c r="E28" s="260"/>
      <c r="F28" s="260"/>
      <c r="G28" s="260"/>
      <c r="H28" s="260"/>
      <c r="I28" s="260"/>
      <c r="J28" s="260"/>
      <c r="K28" s="258"/>
    </row>
    <row r="29" s="1" customFormat="1" ht="12.75" customHeight="1">
      <c r="B29" s="261"/>
      <c r="C29" s="262"/>
      <c r="D29" s="262"/>
      <c r="E29" s="262"/>
      <c r="F29" s="262"/>
      <c r="G29" s="262"/>
      <c r="H29" s="262"/>
      <c r="I29" s="262"/>
      <c r="J29" s="262"/>
      <c r="K29" s="258"/>
    </row>
    <row r="30" s="1" customFormat="1" ht="15" customHeight="1">
      <c r="B30" s="261"/>
      <c r="C30" s="262"/>
      <c r="D30" s="260" t="s">
        <v>447</v>
      </c>
      <c r="E30" s="260"/>
      <c r="F30" s="260"/>
      <c r="G30" s="260"/>
      <c r="H30" s="260"/>
      <c r="I30" s="260"/>
      <c r="J30" s="260"/>
      <c r="K30" s="258"/>
    </row>
    <row r="31" s="1" customFormat="1" ht="15" customHeight="1">
      <c r="B31" s="261"/>
      <c r="C31" s="262"/>
      <c r="D31" s="260" t="s">
        <v>448</v>
      </c>
      <c r="E31" s="260"/>
      <c r="F31" s="260"/>
      <c r="G31" s="260"/>
      <c r="H31" s="260"/>
      <c r="I31" s="260"/>
      <c r="J31" s="260"/>
      <c r="K31" s="258"/>
    </row>
    <row r="32" s="1" customFormat="1" ht="12.75" customHeight="1">
      <c r="B32" s="261"/>
      <c r="C32" s="262"/>
      <c r="D32" s="262"/>
      <c r="E32" s="262"/>
      <c r="F32" s="262"/>
      <c r="G32" s="262"/>
      <c r="H32" s="262"/>
      <c r="I32" s="262"/>
      <c r="J32" s="262"/>
      <c r="K32" s="258"/>
    </row>
    <row r="33" s="1" customFormat="1" ht="15" customHeight="1">
      <c r="B33" s="261"/>
      <c r="C33" s="262"/>
      <c r="D33" s="260" t="s">
        <v>449</v>
      </c>
      <c r="E33" s="260"/>
      <c r="F33" s="260"/>
      <c r="G33" s="260"/>
      <c r="H33" s="260"/>
      <c r="I33" s="260"/>
      <c r="J33" s="260"/>
      <c r="K33" s="258"/>
    </row>
    <row r="34" s="1" customFormat="1" ht="15" customHeight="1">
      <c r="B34" s="261"/>
      <c r="C34" s="262"/>
      <c r="D34" s="260" t="s">
        <v>450</v>
      </c>
      <c r="E34" s="260"/>
      <c r="F34" s="260"/>
      <c r="G34" s="260"/>
      <c r="H34" s="260"/>
      <c r="I34" s="260"/>
      <c r="J34" s="260"/>
      <c r="K34" s="258"/>
    </row>
    <row r="35" s="1" customFormat="1" ht="15" customHeight="1">
      <c r="B35" s="261"/>
      <c r="C35" s="262"/>
      <c r="D35" s="260" t="s">
        <v>451</v>
      </c>
      <c r="E35" s="260"/>
      <c r="F35" s="260"/>
      <c r="G35" s="260"/>
      <c r="H35" s="260"/>
      <c r="I35" s="260"/>
      <c r="J35" s="260"/>
      <c r="K35" s="258"/>
    </row>
    <row r="36" s="1" customFormat="1" ht="15" customHeight="1">
      <c r="B36" s="261"/>
      <c r="C36" s="262"/>
      <c r="D36" s="260"/>
      <c r="E36" s="263" t="s">
        <v>119</v>
      </c>
      <c r="F36" s="260"/>
      <c r="G36" s="260" t="s">
        <v>452</v>
      </c>
      <c r="H36" s="260"/>
      <c r="I36" s="260"/>
      <c r="J36" s="260"/>
      <c r="K36" s="258"/>
    </row>
    <row r="37" s="1" customFormat="1" ht="30.75" customHeight="1">
      <c r="B37" s="261"/>
      <c r="C37" s="262"/>
      <c r="D37" s="260"/>
      <c r="E37" s="263" t="s">
        <v>453</v>
      </c>
      <c r="F37" s="260"/>
      <c r="G37" s="260" t="s">
        <v>454</v>
      </c>
      <c r="H37" s="260"/>
      <c r="I37" s="260"/>
      <c r="J37" s="260"/>
      <c r="K37" s="258"/>
    </row>
    <row r="38" s="1" customFormat="1" ht="15" customHeight="1">
      <c r="B38" s="261"/>
      <c r="C38" s="262"/>
      <c r="D38" s="260"/>
      <c r="E38" s="263" t="s">
        <v>52</v>
      </c>
      <c r="F38" s="260"/>
      <c r="G38" s="260" t="s">
        <v>455</v>
      </c>
      <c r="H38" s="260"/>
      <c r="I38" s="260"/>
      <c r="J38" s="260"/>
      <c r="K38" s="258"/>
    </row>
    <row r="39" s="1" customFormat="1" ht="15" customHeight="1">
      <c r="B39" s="261"/>
      <c r="C39" s="262"/>
      <c r="D39" s="260"/>
      <c r="E39" s="263" t="s">
        <v>53</v>
      </c>
      <c r="F39" s="260"/>
      <c r="G39" s="260" t="s">
        <v>456</v>
      </c>
      <c r="H39" s="260"/>
      <c r="I39" s="260"/>
      <c r="J39" s="260"/>
      <c r="K39" s="258"/>
    </row>
    <row r="40" s="1" customFormat="1" ht="15" customHeight="1">
      <c r="B40" s="261"/>
      <c r="C40" s="262"/>
      <c r="D40" s="260"/>
      <c r="E40" s="263" t="s">
        <v>120</v>
      </c>
      <c r="F40" s="260"/>
      <c r="G40" s="260" t="s">
        <v>457</v>
      </c>
      <c r="H40" s="260"/>
      <c r="I40" s="260"/>
      <c r="J40" s="260"/>
      <c r="K40" s="258"/>
    </row>
    <row r="41" s="1" customFormat="1" ht="15" customHeight="1">
      <c r="B41" s="261"/>
      <c r="C41" s="262"/>
      <c r="D41" s="260"/>
      <c r="E41" s="263" t="s">
        <v>121</v>
      </c>
      <c r="F41" s="260"/>
      <c r="G41" s="260" t="s">
        <v>458</v>
      </c>
      <c r="H41" s="260"/>
      <c r="I41" s="260"/>
      <c r="J41" s="260"/>
      <c r="K41" s="258"/>
    </row>
    <row r="42" s="1" customFormat="1" ht="15" customHeight="1">
      <c r="B42" s="261"/>
      <c r="C42" s="262"/>
      <c r="D42" s="260"/>
      <c r="E42" s="263" t="s">
        <v>459</v>
      </c>
      <c r="F42" s="260"/>
      <c r="G42" s="260" t="s">
        <v>460</v>
      </c>
      <c r="H42" s="260"/>
      <c r="I42" s="260"/>
      <c r="J42" s="260"/>
      <c r="K42" s="258"/>
    </row>
    <row r="43" s="1" customFormat="1" ht="15" customHeight="1">
      <c r="B43" s="261"/>
      <c r="C43" s="262"/>
      <c r="D43" s="260"/>
      <c r="E43" s="263"/>
      <c r="F43" s="260"/>
      <c r="G43" s="260" t="s">
        <v>461</v>
      </c>
      <c r="H43" s="260"/>
      <c r="I43" s="260"/>
      <c r="J43" s="260"/>
      <c r="K43" s="258"/>
    </row>
    <row r="44" s="1" customFormat="1" ht="15" customHeight="1">
      <c r="B44" s="261"/>
      <c r="C44" s="262"/>
      <c r="D44" s="260"/>
      <c r="E44" s="263" t="s">
        <v>462</v>
      </c>
      <c r="F44" s="260"/>
      <c r="G44" s="260" t="s">
        <v>463</v>
      </c>
      <c r="H44" s="260"/>
      <c r="I44" s="260"/>
      <c r="J44" s="260"/>
      <c r="K44" s="258"/>
    </row>
    <row r="45" s="1" customFormat="1" ht="15" customHeight="1">
      <c r="B45" s="261"/>
      <c r="C45" s="262"/>
      <c r="D45" s="260"/>
      <c r="E45" s="263" t="s">
        <v>123</v>
      </c>
      <c r="F45" s="260"/>
      <c r="G45" s="260" t="s">
        <v>464</v>
      </c>
      <c r="H45" s="260"/>
      <c r="I45" s="260"/>
      <c r="J45" s="260"/>
      <c r="K45" s="258"/>
    </row>
    <row r="46" s="1" customFormat="1" ht="12.75" customHeight="1">
      <c r="B46" s="261"/>
      <c r="C46" s="262"/>
      <c r="D46" s="260"/>
      <c r="E46" s="260"/>
      <c r="F46" s="260"/>
      <c r="G46" s="260"/>
      <c r="H46" s="260"/>
      <c r="I46" s="260"/>
      <c r="J46" s="260"/>
      <c r="K46" s="258"/>
    </row>
    <row r="47" s="1" customFormat="1" ht="15" customHeight="1">
      <c r="B47" s="261"/>
      <c r="C47" s="262"/>
      <c r="D47" s="260" t="s">
        <v>465</v>
      </c>
      <c r="E47" s="260"/>
      <c r="F47" s="260"/>
      <c r="G47" s="260"/>
      <c r="H47" s="260"/>
      <c r="I47" s="260"/>
      <c r="J47" s="260"/>
      <c r="K47" s="258"/>
    </row>
    <row r="48" s="1" customFormat="1" ht="15" customHeight="1">
      <c r="B48" s="261"/>
      <c r="C48" s="262"/>
      <c r="D48" s="262"/>
      <c r="E48" s="260" t="s">
        <v>466</v>
      </c>
      <c r="F48" s="260"/>
      <c r="G48" s="260"/>
      <c r="H48" s="260"/>
      <c r="I48" s="260"/>
      <c r="J48" s="260"/>
      <c r="K48" s="258"/>
    </row>
    <row r="49" s="1" customFormat="1" ht="15" customHeight="1">
      <c r="B49" s="261"/>
      <c r="C49" s="262"/>
      <c r="D49" s="262"/>
      <c r="E49" s="260" t="s">
        <v>467</v>
      </c>
      <c r="F49" s="260"/>
      <c r="G49" s="260"/>
      <c r="H49" s="260"/>
      <c r="I49" s="260"/>
      <c r="J49" s="260"/>
      <c r="K49" s="258"/>
    </row>
    <row r="50" s="1" customFormat="1" ht="15" customHeight="1">
      <c r="B50" s="261"/>
      <c r="C50" s="262"/>
      <c r="D50" s="262"/>
      <c r="E50" s="260" t="s">
        <v>468</v>
      </c>
      <c r="F50" s="260"/>
      <c r="G50" s="260"/>
      <c r="H50" s="260"/>
      <c r="I50" s="260"/>
      <c r="J50" s="260"/>
      <c r="K50" s="258"/>
    </row>
    <row r="51" s="1" customFormat="1" ht="15" customHeight="1">
      <c r="B51" s="261"/>
      <c r="C51" s="262"/>
      <c r="D51" s="260" t="s">
        <v>469</v>
      </c>
      <c r="E51" s="260"/>
      <c r="F51" s="260"/>
      <c r="G51" s="260"/>
      <c r="H51" s="260"/>
      <c r="I51" s="260"/>
      <c r="J51" s="260"/>
      <c r="K51" s="258"/>
    </row>
    <row r="52" s="1" customFormat="1" ht="25.5" customHeight="1">
      <c r="B52" s="256"/>
      <c r="C52" s="257" t="s">
        <v>470</v>
      </c>
      <c r="D52" s="257"/>
      <c r="E52" s="257"/>
      <c r="F52" s="257"/>
      <c r="G52" s="257"/>
      <c r="H52" s="257"/>
      <c r="I52" s="257"/>
      <c r="J52" s="257"/>
      <c r="K52" s="258"/>
    </row>
    <row r="53" s="1" customFormat="1" ht="5.25" customHeight="1">
      <c r="B53" s="256"/>
      <c r="C53" s="259"/>
      <c r="D53" s="259"/>
      <c r="E53" s="259"/>
      <c r="F53" s="259"/>
      <c r="G53" s="259"/>
      <c r="H53" s="259"/>
      <c r="I53" s="259"/>
      <c r="J53" s="259"/>
      <c r="K53" s="258"/>
    </row>
    <row r="54" s="1" customFormat="1" ht="15" customHeight="1">
      <c r="B54" s="256"/>
      <c r="C54" s="260" t="s">
        <v>471</v>
      </c>
      <c r="D54" s="260"/>
      <c r="E54" s="260"/>
      <c r="F54" s="260"/>
      <c r="G54" s="260"/>
      <c r="H54" s="260"/>
      <c r="I54" s="260"/>
      <c r="J54" s="260"/>
      <c r="K54" s="258"/>
    </row>
    <row r="55" s="1" customFormat="1" ht="15" customHeight="1">
      <c r="B55" s="256"/>
      <c r="C55" s="260" t="s">
        <v>472</v>
      </c>
      <c r="D55" s="260"/>
      <c r="E55" s="260"/>
      <c r="F55" s="260"/>
      <c r="G55" s="260"/>
      <c r="H55" s="260"/>
      <c r="I55" s="260"/>
      <c r="J55" s="260"/>
      <c r="K55" s="258"/>
    </row>
    <row r="56" s="1" customFormat="1" ht="12.75" customHeight="1">
      <c r="B56" s="256"/>
      <c r="C56" s="260"/>
      <c r="D56" s="260"/>
      <c r="E56" s="260"/>
      <c r="F56" s="260"/>
      <c r="G56" s="260"/>
      <c r="H56" s="260"/>
      <c r="I56" s="260"/>
      <c r="J56" s="260"/>
      <c r="K56" s="258"/>
    </row>
    <row r="57" s="1" customFormat="1" ht="15" customHeight="1">
      <c r="B57" s="256"/>
      <c r="C57" s="260" t="s">
        <v>473</v>
      </c>
      <c r="D57" s="260"/>
      <c r="E57" s="260"/>
      <c r="F57" s="260"/>
      <c r="G57" s="260"/>
      <c r="H57" s="260"/>
      <c r="I57" s="260"/>
      <c r="J57" s="260"/>
      <c r="K57" s="258"/>
    </row>
    <row r="58" s="1" customFormat="1" ht="15" customHeight="1">
      <c r="B58" s="256"/>
      <c r="C58" s="262"/>
      <c r="D58" s="260" t="s">
        <v>474</v>
      </c>
      <c r="E58" s="260"/>
      <c r="F58" s="260"/>
      <c r="G58" s="260"/>
      <c r="H58" s="260"/>
      <c r="I58" s="260"/>
      <c r="J58" s="260"/>
      <c r="K58" s="258"/>
    </row>
    <row r="59" s="1" customFormat="1" ht="15" customHeight="1">
      <c r="B59" s="256"/>
      <c r="C59" s="262"/>
      <c r="D59" s="260" t="s">
        <v>475</v>
      </c>
      <c r="E59" s="260"/>
      <c r="F59" s="260"/>
      <c r="G59" s="260"/>
      <c r="H59" s="260"/>
      <c r="I59" s="260"/>
      <c r="J59" s="260"/>
      <c r="K59" s="258"/>
    </row>
    <row r="60" s="1" customFormat="1" ht="15" customHeight="1">
      <c r="B60" s="256"/>
      <c r="C60" s="262"/>
      <c r="D60" s="260" t="s">
        <v>476</v>
      </c>
      <c r="E60" s="260"/>
      <c r="F60" s="260"/>
      <c r="G60" s="260"/>
      <c r="H60" s="260"/>
      <c r="I60" s="260"/>
      <c r="J60" s="260"/>
      <c r="K60" s="258"/>
    </row>
    <row r="61" s="1" customFormat="1" ht="15" customHeight="1">
      <c r="B61" s="256"/>
      <c r="C61" s="262"/>
      <c r="D61" s="260" t="s">
        <v>477</v>
      </c>
      <c r="E61" s="260"/>
      <c r="F61" s="260"/>
      <c r="G61" s="260"/>
      <c r="H61" s="260"/>
      <c r="I61" s="260"/>
      <c r="J61" s="260"/>
      <c r="K61" s="258"/>
    </row>
    <row r="62" s="1" customFormat="1" ht="15" customHeight="1">
      <c r="B62" s="256"/>
      <c r="C62" s="262"/>
      <c r="D62" s="265" t="s">
        <v>478</v>
      </c>
      <c r="E62" s="265"/>
      <c r="F62" s="265"/>
      <c r="G62" s="265"/>
      <c r="H62" s="265"/>
      <c r="I62" s="265"/>
      <c r="J62" s="265"/>
      <c r="K62" s="258"/>
    </row>
    <row r="63" s="1" customFormat="1" ht="15" customHeight="1">
      <c r="B63" s="256"/>
      <c r="C63" s="262"/>
      <c r="D63" s="260" t="s">
        <v>479</v>
      </c>
      <c r="E63" s="260"/>
      <c r="F63" s="260"/>
      <c r="G63" s="260"/>
      <c r="H63" s="260"/>
      <c r="I63" s="260"/>
      <c r="J63" s="260"/>
      <c r="K63" s="258"/>
    </row>
    <row r="64" s="1" customFormat="1" ht="12.75" customHeight="1">
      <c r="B64" s="256"/>
      <c r="C64" s="262"/>
      <c r="D64" s="262"/>
      <c r="E64" s="266"/>
      <c r="F64" s="262"/>
      <c r="G64" s="262"/>
      <c r="H64" s="262"/>
      <c r="I64" s="262"/>
      <c r="J64" s="262"/>
      <c r="K64" s="258"/>
    </row>
    <row r="65" s="1" customFormat="1" ht="15" customHeight="1">
      <c r="B65" s="256"/>
      <c r="C65" s="262"/>
      <c r="D65" s="260" t="s">
        <v>480</v>
      </c>
      <c r="E65" s="260"/>
      <c r="F65" s="260"/>
      <c r="G65" s="260"/>
      <c r="H65" s="260"/>
      <c r="I65" s="260"/>
      <c r="J65" s="260"/>
      <c r="K65" s="258"/>
    </row>
    <row r="66" s="1" customFormat="1" ht="15" customHeight="1">
      <c r="B66" s="256"/>
      <c r="C66" s="262"/>
      <c r="D66" s="265" t="s">
        <v>481</v>
      </c>
      <c r="E66" s="265"/>
      <c r="F66" s="265"/>
      <c r="G66" s="265"/>
      <c r="H66" s="265"/>
      <c r="I66" s="265"/>
      <c r="J66" s="265"/>
      <c r="K66" s="258"/>
    </row>
    <row r="67" s="1" customFormat="1" ht="15" customHeight="1">
      <c r="B67" s="256"/>
      <c r="C67" s="262"/>
      <c r="D67" s="260" t="s">
        <v>482</v>
      </c>
      <c r="E67" s="260"/>
      <c r="F67" s="260"/>
      <c r="G67" s="260"/>
      <c r="H67" s="260"/>
      <c r="I67" s="260"/>
      <c r="J67" s="260"/>
      <c r="K67" s="258"/>
    </row>
    <row r="68" s="1" customFormat="1" ht="15" customHeight="1">
      <c r="B68" s="256"/>
      <c r="C68" s="262"/>
      <c r="D68" s="260" t="s">
        <v>483</v>
      </c>
      <c r="E68" s="260"/>
      <c r="F68" s="260"/>
      <c r="G68" s="260"/>
      <c r="H68" s="260"/>
      <c r="I68" s="260"/>
      <c r="J68" s="260"/>
      <c r="K68" s="258"/>
    </row>
    <row r="69" s="1" customFormat="1" ht="15" customHeight="1">
      <c r="B69" s="256"/>
      <c r="C69" s="262"/>
      <c r="D69" s="260" t="s">
        <v>484</v>
      </c>
      <c r="E69" s="260"/>
      <c r="F69" s="260"/>
      <c r="G69" s="260"/>
      <c r="H69" s="260"/>
      <c r="I69" s="260"/>
      <c r="J69" s="260"/>
      <c r="K69" s="258"/>
    </row>
    <row r="70" s="1" customFormat="1" ht="15" customHeight="1">
      <c r="B70" s="256"/>
      <c r="C70" s="262"/>
      <c r="D70" s="260" t="s">
        <v>485</v>
      </c>
      <c r="E70" s="260"/>
      <c r="F70" s="260"/>
      <c r="G70" s="260"/>
      <c r="H70" s="260"/>
      <c r="I70" s="260"/>
      <c r="J70" s="260"/>
      <c r="K70" s="258"/>
    </row>
    <row r="71" s="1" customFormat="1" ht="12.75" customHeight="1">
      <c r="B71" s="267"/>
      <c r="C71" s="268"/>
      <c r="D71" s="268"/>
      <c r="E71" s="268"/>
      <c r="F71" s="268"/>
      <c r="G71" s="268"/>
      <c r="H71" s="268"/>
      <c r="I71" s="268"/>
      <c r="J71" s="268"/>
      <c r="K71" s="269"/>
    </row>
    <row r="72" s="1" customFormat="1" ht="18.75" customHeight="1">
      <c r="B72" s="270"/>
      <c r="C72" s="270"/>
      <c r="D72" s="270"/>
      <c r="E72" s="270"/>
      <c r="F72" s="270"/>
      <c r="G72" s="270"/>
      <c r="H72" s="270"/>
      <c r="I72" s="270"/>
      <c r="J72" s="270"/>
      <c r="K72" s="271"/>
    </row>
    <row r="73" s="1" customFormat="1" ht="18.75" customHeight="1">
      <c r="B73" s="271"/>
      <c r="C73" s="271"/>
      <c r="D73" s="271"/>
      <c r="E73" s="271"/>
      <c r="F73" s="271"/>
      <c r="G73" s="271"/>
      <c r="H73" s="271"/>
      <c r="I73" s="271"/>
      <c r="J73" s="271"/>
      <c r="K73" s="271"/>
    </row>
    <row r="74" s="1" customFormat="1" ht="7.5" customHeight="1">
      <c r="B74" s="272"/>
      <c r="C74" s="273"/>
      <c r="D74" s="273"/>
      <c r="E74" s="273"/>
      <c r="F74" s="273"/>
      <c r="G74" s="273"/>
      <c r="H74" s="273"/>
      <c r="I74" s="273"/>
      <c r="J74" s="273"/>
      <c r="K74" s="274"/>
    </row>
    <row r="75" s="1" customFormat="1" ht="45" customHeight="1">
      <c r="B75" s="275"/>
      <c r="C75" s="276" t="s">
        <v>486</v>
      </c>
      <c r="D75" s="276"/>
      <c r="E75" s="276"/>
      <c r="F75" s="276"/>
      <c r="G75" s="276"/>
      <c r="H75" s="276"/>
      <c r="I75" s="276"/>
      <c r="J75" s="276"/>
      <c r="K75" s="277"/>
    </row>
    <row r="76" s="1" customFormat="1" ht="17.25" customHeight="1">
      <c r="B76" s="275"/>
      <c r="C76" s="278" t="s">
        <v>487</v>
      </c>
      <c r="D76" s="278"/>
      <c r="E76" s="278"/>
      <c r="F76" s="278" t="s">
        <v>488</v>
      </c>
      <c r="G76" s="279"/>
      <c r="H76" s="278" t="s">
        <v>53</v>
      </c>
      <c r="I76" s="278" t="s">
        <v>56</v>
      </c>
      <c r="J76" s="278" t="s">
        <v>489</v>
      </c>
      <c r="K76" s="277"/>
    </row>
    <row r="77" s="1" customFormat="1" ht="17.25" customHeight="1">
      <c r="B77" s="275"/>
      <c r="C77" s="280" t="s">
        <v>490</v>
      </c>
      <c r="D77" s="280"/>
      <c r="E77" s="280"/>
      <c r="F77" s="281" t="s">
        <v>491</v>
      </c>
      <c r="G77" s="282"/>
      <c r="H77" s="280"/>
      <c r="I77" s="280"/>
      <c r="J77" s="280" t="s">
        <v>492</v>
      </c>
      <c r="K77" s="277"/>
    </row>
    <row r="78" s="1" customFormat="1" ht="5.25" customHeight="1">
      <c r="B78" s="275"/>
      <c r="C78" s="283"/>
      <c r="D78" s="283"/>
      <c r="E78" s="283"/>
      <c r="F78" s="283"/>
      <c r="G78" s="284"/>
      <c r="H78" s="283"/>
      <c r="I78" s="283"/>
      <c r="J78" s="283"/>
      <c r="K78" s="277"/>
    </row>
    <row r="79" s="1" customFormat="1" ht="15" customHeight="1">
      <c r="B79" s="275"/>
      <c r="C79" s="263" t="s">
        <v>52</v>
      </c>
      <c r="D79" s="285"/>
      <c r="E79" s="285"/>
      <c r="F79" s="286" t="s">
        <v>493</v>
      </c>
      <c r="G79" s="287"/>
      <c r="H79" s="263" t="s">
        <v>494</v>
      </c>
      <c r="I79" s="263" t="s">
        <v>495</v>
      </c>
      <c r="J79" s="263">
        <v>20</v>
      </c>
      <c r="K79" s="277"/>
    </row>
    <row r="80" s="1" customFormat="1" ht="15" customHeight="1">
      <c r="B80" s="275"/>
      <c r="C80" s="263" t="s">
        <v>496</v>
      </c>
      <c r="D80" s="263"/>
      <c r="E80" s="263"/>
      <c r="F80" s="286" t="s">
        <v>493</v>
      </c>
      <c r="G80" s="287"/>
      <c r="H80" s="263" t="s">
        <v>497</v>
      </c>
      <c r="I80" s="263" t="s">
        <v>495</v>
      </c>
      <c r="J80" s="263">
        <v>120</v>
      </c>
      <c r="K80" s="277"/>
    </row>
    <row r="81" s="1" customFormat="1" ht="15" customHeight="1">
      <c r="B81" s="288"/>
      <c r="C81" s="263" t="s">
        <v>498</v>
      </c>
      <c r="D81" s="263"/>
      <c r="E81" s="263"/>
      <c r="F81" s="286" t="s">
        <v>499</v>
      </c>
      <c r="G81" s="287"/>
      <c r="H81" s="263" t="s">
        <v>500</v>
      </c>
      <c r="I81" s="263" t="s">
        <v>495</v>
      </c>
      <c r="J81" s="263">
        <v>50</v>
      </c>
      <c r="K81" s="277"/>
    </row>
    <row r="82" s="1" customFormat="1" ht="15" customHeight="1">
      <c r="B82" s="288"/>
      <c r="C82" s="263" t="s">
        <v>501</v>
      </c>
      <c r="D82" s="263"/>
      <c r="E82" s="263"/>
      <c r="F82" s="286" t="s">
        <v>493</v>
      </c>
      <c r="G82" s="287"/>
      <c r="H82" s="263" t="s">
        <v>502</v>
      </c>
      <c r="I82" s="263" t="s">
        <v>503</v>
      </c>
      <c r="J82" s="263"/>
      <c r="K82" s="277"/>
    </row>
    <row r="83" s="1" customFormat="1" ht="15" customHeight="1">
      <c r="B83" s="288"/>
      <c r="C83" s="289" t="s">
        <v>504</v>
      </c>
      <c r="D83" s="289"/>
      <c r="E83" s="289"/>
      <c r="F83" s="290" t="s">
        <v>499</v>
      </c>
      <c r="G83" s="289"/>
      <c r="H83" s="289" t="s">
        <v>505</v>
      </c>
      <c r="I83" s="289" t="s">
        <v>495</v>
      </c>
      <c r="J83" s="289">
        <v>15</v>
      </c>
      <c r="K83" s="277"/>
    </row>
    <row r="84" s="1" customFormat="1" ht="15" customHeight="1">
      <c r="B84" s="288"/>
      <c r="C84" s="289" t="s">
        <v>506</v>
      </c>
      <c r="D84" s="289"/>
      <c r="E84" s="289"/>
      <c r="F84" s="290" t="s">
        <v>499</v>
      </c>
      <c r="G84" s="289"/>
      <c r="H84" s="289" t="s">
        <v>507</v>
      </c>
      <c r="I84" s="289" t="s">
        <v>495</v>
      </c>
      <c r="J84" s="289">
        <v>15</v>
      </c>
      <c r="K84" s="277"/>
    </row>
    <row r="85" s="1" customFormat="1" ht="15" customHeight="1">
      <c r="B85" s="288"/>
      <c r="C85" s="289" t="s">
        <v>508</v>
      </c>
      <c r="D85" s="289"/>
      <c r="E85" s="289"/>
      <c r="F85" s="290" t="s">
        <v>499</v>
      </c>
      <c r="G85" s="289"/>
      <c r="H85" s="289" t="s">
        <v>509</v>
      </c>
      <c r="I85" s="289" t="s">
        <v>495</v>
      </c>
      <c r="J85" s="289">
        <v>20</v>
      </c>
      <c r="K85" s="277"/>
    </row>
    <row r="86" s="1" customFormat="1" ht="15" customHeight="1">
      <c r="B86" s="288"/>
      <c r="C86" s="289" t="s">
        <v>510</v>
      </c>
      <c r="D86" s="289"/>
      <c r="E86" s="289"/>
      <c r="F86" s="290" t="s">
        <v>499</v>
      </c>
      <c r="G86" s="289"/>
      <c r="H86" s="289" t="s">
        <v>511</v>
      </c>
      <c r="I86" s="289" t="s">
        <v>495</v>
      </c>
      <c r="J86" s="289">
        <v>20</v>
      </c>
      <c r="K86" s="277"/>
    </row>
    <row r="87" s="1" customFormat="1" ht="15" customHeight="1">
      <c r="B87" s="288"/>
      <c r="C87" s="263" t="s">
        <v>512</v>
      </c>
      <c r="D87" s="263"/>
      <c r="E87" s="263"/>
      <c r="F87" s="286" t="s">
        <v>499</v>
      </c>
      <c r="G87" s="287"/>
      <c r="H87" s="263" t="s">
        <v>513</v>
      </c>
      <c r="I87" s="263" t="s">
        <v>495</v>
      </c>
      <c r="J87" s="263">
        <v>50</v>
      </c>
      <c r="K87" s="277"/>
    </row>
    <row r="88" s="1" customFormat="1" ht="15" customHeight="1">
      <c r="B88" s="288"/>
      <c r="C88" s="263" t="s">
        <v>514</v>
      </c>
      <c r="D88" s="263"/>
      <c r="E88" s="263"/>
      <c r="F88" s="286" t="s">
        <v>499</v>
      </c>
      <c r="G88" s="287"/>
      <c r="H88" s="263" t="s">
        <v>515</v>
      </c>
      <c r="I88" s="263" t="s">
        <v>495</v>
      </c>
      <c r="J88" s="263">
        <v>20</v>
      </c>
      <c r="K88" s="277"/>
    </row>
    <row r="89" s="1" customFormat="1" ht="15" customHeight="1">
      <c r="B89" s="288"/>
      <c r="C89" s="263" t="s">
        <v>516</v>
      </c>
      <c r="D89" s="263"/>
      <c r="E89" s="263"/>
      <c r="F89" s="286" t="s">
        <v>499</v>
      </c>
      <c r="G89" s="287"/>
      <c r="H89" s="263" t="s">
        <v>517</v>
      </c>
      <c r="I89" s="263" t="s">
        <v>495</v>
      </c>
      <c r="J89" s="263">
        <v>20</v>
      </c>
      <c r="K89" s="277"/>
    </row>
    <row r="90" s="1" customFormat="1" ht="15" customHeight="1">
      <c r="B90" s="288"/>
      <c r="C90" s="263" t="s">
        <v>518</v>
      </c>
      <c r="D90" s="263"/>
      <c r="E90" s="263"/>
      <c r="F90" s="286" t="s">
        <v>499</v>
      </c>
      <c r="G90" s="287"/>
      <c r="H90" s="263" t="s">
        <v>519</v>
      </c>
      <c r="I90" s="263" t="s">
        <v>495</v>
      </c>
      <c r="J90" s="263">
        <v>50</v>
      </c>
      <c r="K90" s="277"/>
    </row>
    <row r="91" s="1" customFormat="1" ht="15" customHeight="1">
      <c r="B91" s="288"/>
      <c r="C91" s="263" t="s">
        <v>520</v>
      </c>
      <c r="D91" s="263"/>
      <c r="E91" s="263"/>
      <c r="F91" s="286" t="s">
        <v>499</v>
      </c>
      <c r="G91" s="287"/>
      <c r="H91" s="263" t="s">
        <v>520</v>
      </c>
      <c r="I91" s="263" t="s">
        <v>495</v>
      </c>
      <c r="J91" s="263">
        <v>50</v>
      </c>
      <c r="K91" s="277"/>
    </row>
    <row r="92" s="1" customFormat="1" ht="15" customHeight="1">
      <c r="B92" s="288"/>
      <c r="C92" s="263" t="s">
        <v>521</v>
      </c>
      <c r="D92" s="263"/>
      <c r="E92" s="263"/>
      <c r="F92" s="286" t="s">
        <v>499</v>
      </c>
      <c r="G92" s="287"/>
      <c r="H92" s="263" t="s">
        <v>522</v>
      </c>
      <c r="I92" s="263" t="s">
        <v>495</v>
      </c>
      <c r="J92" s="263">
        <v>255</v>
      </c>
      <c r="K92" s="277"/>
    </row>
    <row r="93" s="1" customFormat="1" ht="15" customHeight="1">
      <c r="B93" s="288"/>
      <c r="C93" s="263" t="s">
        <v>523</v>
      </c>
      <c r="D93" s="263"/>
      <c r="E93" s="263"/>
      <c r="F93" s="286" t="s">
        <v>493</v>
      </c>
      <c r="G93" s="287"/>
      <c r="H93" s="263" t="s">
        <v>524</v>
      </c>
      <c r="I93" s="263" t="s">
        <v>525</v>
      </c>
      <c r="J93" s="263"/>
      <c r="K93" s="277"/>
    </row>
    <row r="94" s="1" customFormat="1" ht="15" customHeight="1">
      <c r="B94" s="288"/>
      <c r="C94" s="263" t="s">
        <v>526</v>
      </c>
      <c r="D94" s="263"/>
      <c r="E94" s="263"/>
      <c r="F94" s="286" t="s">
        <v>493</v>
      </c>
      <c r="G94" s="287"/>
      <c r="H94" s="263" t="s">
        <v>527</v>
      </c>
      <c r="I94" s="263" t="s">
        <v>528</v>
      </c>
      <c r="J94" s="263"/>
      <c r="K94" s="277"/>
    </row>
    <row r="95" s="1" customFormat="1" ht="15" customHeight="1">
      <c r="B95" s="288"/>
      <c r="C95" s="263" t="s">
        <v>529</v>
      </c>
      <c r="D95" s="263"/>
      <c r="E95" s="263"/>
      <c r="F95" s="286" t="s">
        <v>493</v>
      </c>
      <c r="G95" s="287"/>
      <c r="H95" s="263" t="s">
        <v>529</v>
      </c>
      <c r="I95" s="263" t="s">
        <v>528</v>
      </c>
      <c r="J95" s="263"/>
      <c r="K95" s="277"/>
    </row>
    <row r="96" s="1" customFormat="1" ht="15" customHeight="1">
      <c r="B96" s="288"/>
      <c r="C96" s="263" t="s">
        <v>37</v>
      </c>
      <c r="D96" s="263"/>
      <c r="E96" s="263"/>
      <c r="F96" s="286" t="s">
        <v>493</v>
      </c>
      <c r="G96" s="287"/>
      <c r="H96" s="263" t="s">
        <v>530</v>
      </c>
      <c r="I96" s="263" t="s">
        <v>528</v>
      </c>
      <c r="J96" s="263"/>
      <c r="K96" s="277"/>
    </row>
    <row r="97" s="1" customFormat="1" ht="15" customHeight="1">
      <c r="B97" s="288"/>
      <c r="C97" s="263" t="s">
        <v>47</v>
      </c>
      <c r="D97" s="263"/>
      <c r="E97" s="263"/>
      <c r="F97" s="286" t="s">
        <v>493</v>
      </c>
      <c r="G97" s="287"/>
      <c r="H97" s="263" t="s">
        <v>531</v>
      </c>
      <c r="I97" s="263" t="s">
        <v>528</v>
      </c>
      <c r="J97" s="263"/>
      <c r="K97" s="277"/>
    </row>
    <row r="98" s="1" customFormat="1" ht="15" customHeight="1">
      <c r="B98" s="291"/>
      <c r="C98" s="292"/>
      <c r="D98" s="292"/>
      <c r="E98" s="292"/>
      <c r="F98" s="292"/>
      <c r="G98" s="292"/>
      <c r="H98" s="292"/>
      <c r="I98" s="292"/>
      <c r="J98" s="292"/>
      <c r="K98" s="293"/>
    </row>
    <row r="99" s="1" customFormat="1" ht="18.7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4"/>
    </row>
    <row r="100" s="1" customFormat="1" ht="18.75" customHeight="1"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</row>
    <row r="101" s="1" customFormat="1" ht="7.5" customHeight="1">
      <c r="B101" s="272"/>
      <c r="C101" s="273"/>
      <c r="D101" s="273"/>
      <c r="E101" s="273"/>
      <c r="F101" s="273"/>
      <c r="G101" s="273"/>
      <c r="H101" s="273"/>
      <c r="I101" s="273"/>
      <c r="J101" s="273"/>
      <c r="K101" s="274"/>
    </row>
    <row r="102" s="1" customFormat="1" ht="45" customHeight="1">
      <c r="B102" s="275"/>
      <c r="C102" s="276" t="s">
        <v>532</v>
      </c>
      <c r="D102" s="276"/>
      <c r="E102" s="276"/>
      <c r="F102" s="276"/>
      <c r="G102" s="276"/>
      <c r="H102" s="276"/>
      <c r="I102" s="276"/>
      <c r="J102" s="276"/>
      <c r="K102" s="277"/>
    </row>
    <row r="103" s="1" customFormat="1" ht="17.25" customHeight="1">
      <c r="B103" s="275"/>
      <c r="C103" s="278" t="s">
        <v>487</v>
      </c>
      <c r="D103" s="278"/>
      <c r="E103" s="278"/>
      <c r="F103" s="278" t="s">
        <v>488</v>
      </c>
      <c r="G103" s="279"/>
      <c r="H103" s="278" t="s">
        <v>53</v>
      </c>
      <c r="I103" s="278" t="s">
        <v>56</v>
      </c>
      <c r="J103" s="278" t="s">
        <v>489</v>
      </c>
      <c r="K103" s="277"/>
    </row>
    <row r="104" s="1" customFormat="1" ht="17.25" customHeight="1">
      <c r="B104" s="275"/>
      <c r="C104" s="280" t="s">
        <v>490</v>
      </c>
      <c r="D104" s="280"/>
      <c r="E104" s="280"/>
      <c r="F104" s="281" t="s">
        <v>491</v>
      </c>
      <c r="G104" s="282"/>
      <c r="H104" s="280"/>
      <c r="I104" s="280"/>
      <c r="J104" s="280" t="s">
        <v>492</v>
      </c>
      <c r="K104" s="277"/>
    </row>
    <row r="105" s="1" customFormat="1" ht="5.25" customHeight="1">
      <c r="B105" s="275"/>
      <c r="C105" s="278"/>
      <c r="D105" s="278"/>
      <c r="E105" s="278"/>
      <c r="F105" s="278"/>
      <c r="G105" s="296"/>
      <c r="H105" s="278"/>
      <c r="I105" s="278"/>
      <c r="J105" s="278"/>
      <c r="K105" s="277"/>
    </row>
    <row r="106" s="1" customFormat="1" ht="15" customHeight="1">
      <c r="B106" s="275"/>
      <c r="C106" s="263" t="s">
        <v>52</v>
      </c>
      <c r="D106" s="285"/>
      <c r="E106" s="285"/>
      <c r="F106" s="286" t="s">
        <v>493</v>
      </c>
      <c r="G106" s="263"/>
      <c r="H106" s="263" t="s">
        <v>533</v>
      </c>
      <c r="I106" s="263" t="s">
        <v>495</v>
      </c>
      <c r="J106" s="263">
        <v>20</v>
      </c>
      <c r="K106" s="277"/>
    </row>
    <row r="107" s="1" customFormat="1" ht="15" customHeight="1">
      <c r="B107" s="275"/>
      <c r="C107" s="263" t="s">
        <v>496</v>
      </c>
      <c r="D107" s="263"/>
      <c r="E107" s="263"/>
      <c r="F107" s="286" t="s">
        <v>493</v>
      </c>
      <c r="G107" s="263"/>
      <c r="H107" s="263" t="s">
        <v>533</v>
      </c>
      <c r="I107" s="263" t="s">
        <v>495</v>
      </c>
      <c r="J107" s="263">
        <v>120</v>
      </c>
      <c r="K107" s="277"/>
    </row>
    <row r="108" s="1" customFormat="1" ht="15" customHeight="1">
      <c r="B108" s="288"/>
      <c r="C108" s="263" t="s">
        <v>498</v>
      </c>
      <c r="D108" s="263"/>
      <c r="E108" s="263"/>
      <c r="F108" s="286" t="s">
        <v>499</v>
      </c>
      <c r="G108" s="263"/>
      <c r="H108" s="263" t="s">
        <v>533</v>
      </c>
      <c r="I108" s="263" t="s">
        <v>495</v>
      </c>
      <c r="J108" s="263">
        <v>50</v>
      </c>
      <c r="K108" s="277"/>
    </row>
    <row r="109" s="1" customFormat="1" ht="15" customHeight="1">
      <c r="B109" s="288"/>
      <c r="C109" s="263" t="s">
        <v>501</v>
      </c>
      <c r="D109" s="263"/>
      <c r="E109" s="263"/>
      <c r="F109" s="286" t="s">
        <v>493</v>
      </c>
      <c r="G109" s="263"/>
      <c r="H109" s="263" t="s">
        <v>533</v>
      </c>
      <c r="I109" s="263" t="s">
        <v>503</v>
      </c>
      <c r="J109" s="263"/>
      <c r="K109" s="277"/>
    </row>
    <row r="110" s="1" customFormat="1" ht="15" customHeight="1">
      <c r="B110" s="288"/>
      <c r="C110" s="263" t="s">
        <v>512</v>
      </c>
      <c r="D110" s="263"/>
      <c r="E110" s="263"/>
      <c r="F110" s="286" t="s">
        <v>499</v>
      </c>
      <c r="G110" s="263"/>
      <c r="H110" s="263" t="s">
        <v>533</v>
      </c>
      <c r="I110" s="263" t="s">
        <v>495</v>
      </c>
      <c r="J110" s="263">
        <v>50</v>
      </c>
      <c r="K110" s="277"/>
    </row>
    <row r="111" s="1" customFormat="1" ht="15" customHeight="1">
      <c r="B111" s="288"/>
      <c r="C111" s="263" t="s">
        <v>520</v>
      </c>
      <c r="D111" s="263"/>
      <c r="E111" s="263"/>
      <c r="F111" s="286" t="s">
        <v>499</v>
      </c>
      <c r="G111" s="263"/>
      <c r="H111" s="263" t="s">
        <v>533</v>
      </c>
      <c r="I111" s="263" t="s">
        <v>495</v>
      </c>
      <c r="J111" s="263">
        <v>50</v>
      </c>
      <c r="K111" s="277"/>
    </row>
    <row r="112" s="1" customFormat="1" ht="15" customHeight="1">
      <c r="B112" s="288"/>
      <c r="C112" s="263" t="s">
        <v>518</v>
      </c>
      <c r="D112" s="263"/>
      <c r="E112" s="263"/>
      <c r="F112" s="286" t="s">
        <v>499</v>
      </c>
      <c r="G112" s="263"/>
      <c r="H112" s="263" t="s">
        <v>533</v>
      </c>
      <c r="I112" s="263" t="s">
        <v>495</v>
      </c>
      <c r="J112" s="263">
        <v>50</v>
      </c>
      <c r="K112" s="277"/>
    </row>
    <row r="113" s="1" customFormat="1" ht="15" customHeight="1">
      <c r="B113" s="288"/>
      <c r="C113" s="263" t="s">
        <v>52</v>
      </c>
      <c r="D113" s="263"/>
      <c r="E113" s="263"/>
      <c r="F113" s="286" t="s">
        <v>493</v>
      </c>
      <c r="G113" s="263"/>
      <c r="H113" s="263" t="s">
        <v>534</v>
      </c>
      <c r="I113" s="263" t="s">
        <v>495</v>
      </c>
      <c r="J113" s="263">
        <v>20</v>
      </c>
      <c r="K113" s="277"/>
    </row>
    <row r="114" s="1" customFormat="1" ht="15" customHeight="1">
      <c r="B114" s="288"/>
      <c r="C114" s="263" t="s">
        <v>535</v>
      </c>
      <c r="D114" s="263"/>
      <c r="E114" s="263"/>
      <c r="F114" s="286" t="s">
        <v>493</v>
      </c>
      <c r="G114" s="263"/>
      <c r="H114" s="263" t="s">
        <v>536</v>
      </c>
      <c r="I114" s="263" t="s">
        <v>495</v>
      </c>
      <c r="J114" s="263">
        <v>120</v>
      </c>
      <c r="K114" s="277"/>
    </row>
    <row r="115" s="1" customFormat="1" ht="15" customHeight="1">
      <c r="B115" s="288"/>
      <c r="C115" s="263" t="s">
        <v>37</v>
      </c>
      <c r="D115" s="263"/>
      <c r="E115" s="263"/>
      <c r="F115" s="286" t="s">
        <v>493</v>
      </c>
      <c r="G115" s="263"/>
      <c r="H115" s="263" t="s">
        <v>537</v>
      </c>
      <c r="I115" s="263" t="s">
        <v>528</v>
      </c>
      <c r="J115" s="263"/>
      <c r="K115" s="277"/>
    </row>
    <row r="116" s="1" customFormat="1" ht="15" customHeight="1">
      <c r="B116" s="288"/>
      <c r="C116" s="263" t="s">
        <v>47</v>
      </c>
      <c r="D116" s="263"/>
      <c r="E116" s="263"/>
      <c r="F116" s="286" t="s">
        <v>493</v>
      </c>
      <c r="G116" s="263"/>
      <c r="H116" s="263" t="s">
        <v>538</v>
      </c>
      <c r="I116" s="263" t="s">
        <v>528</v>
      </c>
      <c r="J116" s="263"/>
      <c r="K116" s="277"/>
    </row>
    <row r="117" s="1" customFormat="1" ht="15" customHeight="1">
      <c r="B117" s="288"/>
      <c r="C117" s="263" t="s">
        <v>56</v>
      </c>
      <c r="D117" s="263"/>
      <c r="E117" s="263"/>
      <c r="F117" s="286" t="s">
        <v>493</v>
      </c>
      <c r="G117" s="263"/>
      <c r="H117" s="263" t="s">
        <v>539</v>
      </c>
      <c r="I117" s="263" t="s">
        <v>540</v>
      </c>
      <c r="J117" s="263"/>
      <c r="K117" s="277"/>
    </row>
    <row r="118" s="1" customFormat="1" ht="15" customHeight="1">
      <c r="B118" s="291"/>
      <c r="C118" s="297"/>
      <c r="D118" s="297"/>
      <c r="E118" s="297"/>
      <c r="F118" s="297"/>
      <c r="G118" s="297"/>
      <c r="H118" s="297"/>
      <c r="I118" s="297"/>
      <c r="J118" s="297"/>
      <c r="K118" s="293"/>
    </row>
    <row r="119" s="1" customFormat="1" ht="18.75" customHeight="1">
      <c r="B119" s="298"/>
      <c r="C119" s="299"/>
      <c r="D119" s="299"/>
      <c r="E119" s="299"/>
      <c r="F119" s="300"/>
      <c r="G119" s="299"/>
      <c r="H119" s="299"/>
      <c r="I119" s="299"/>
      <c r="J119" s="299"/>
      <c r="K119" s="298"/>
    </row>
    <row r="120" s="1" customFormat="1" ht="18.75" customHeight="1">
      <c r="B120" s="271"/>
      <c r="C120" s="271"/>
      <c r="D120" s="271"/>
      <c r="E120" s="271"/>
      <c r="F120" s="271"/>
      <c r="G120" s="271"/>
      <c r="H120" s="271"/>
      <c r="I120" s="271"/>
      <c r="J120" s="271"/>
      <c r="K120" s="271"/>
    </row>
    <row r="121" s="1" customFormat="1" ht="7.5" customHeight="1">
      <c r="B121" s="301"/>
      <c r="C121" s="302"/>
      <c r="D121" s="302"/>
      <c r="E121" s="302"/>
      <c r="F121" s="302"/>
      <c r="G121" s="302"/>
      <c r="H121" s="302"/>
      <c r="I121" s="302"/>
      <c r="J121" s="302"/>
      <c r="K121" s="303"/>
    </row>
    <row r="122" s="1" customFormat="1" ht="45" customHeight="1">
      <c r="B122" s="304"/>
      <c r="C122" s="254" t="s">
        <v>541</v>
      </c>
      <c r="D122" s="254"/>
      <c r="E122" s="254"/>
      <c r="F122" s="254"/>
      <c r="G122" s="254"/>
      <c r="H122" s="254"/>
      <c r="I122" s="254"/>
      <c r="J122" s="254"/>
      <c r="K122" s="305"/>
    </row>
    <row r="123" s="1" customFormat="1" ht="17.25" customHeight="1">
      <c r="B123" s="306"/>
      <c r="C123" s="278" t="s">
        <v>487</v>
      </c>
      <c r="D123" s="278"/>
      <c r="E123" s="278"/>
      <c r="F123" s="278" t="s">
        <v>488</v>
      </c>
      <c r="G123" s="279"/>
      <c r="H123" s="278" t="s">
        <v>53</v>
      </c>
      <c r="I123" s="278" t="s">
        <v>56</v>
      </c>
      <c r="J123" s="278" t="s">
        <v>489</v>
      </c>
      <c r="K123" s="307"/>
    </row>
    <row r="124" s="1" customFormat="1" ht="17.25" customHeight="1">
      <c r="B124" s="306"/>
      <c r="C124" s="280" t="s">
        <v>490</v>
      </c>
      <c r="D124" s="280"/>
      <c r="E124" s="280"/>
      <c r="F124" s="281" t="s">
        <v>491</v>
      </c>
      <c r="G124" s="282"/>
      <c r="H124" s="280"/>
      <c r="I124" s="280"/>
      <c r="J124" s="280" t="s">
        <v>492</v>
      </c>
      <c r="K124" s="307"/>
    </row>
    <row r="125" s="1" customFormat="1" ht="5.25" customHeight="1">
      <c r="B125" s="308"/>
      <c r="C125" s="283"/>
      <c r="D125" s="283"/>
      <c r="E125" s="283"/>
      <c r="F125" s="283"/>
      <c r="G125" s="309"/>
      <c r="H125" s="283"/>
      <c r="I125" s="283"/>
      <c r="J125" s="283"/>
      <c r="K125" s="310"/>
    </row>
    <row r="126" s="1" customFormat="1" ht="15" customHeight="1">
      <c r="B126" s="308"/>
      <c r="C126" s="263" t="s">
        <v>496</v>
      </c>
      <c r="D126" s="285"/>
      <c r="E126" s="285"/>
      <c r="F126" s="286" t="s">
        <v>493</v>
      </c>
      <c r="G126" s="263"/>
      <c r="H126" s="263" t="s">
        <v>533</v>
      </c>
      <c r="I126" s="263" t="s">
        <v>495</v>
      </c>
      <c r="J126" s="263">
        <v>120</v>
      </c>
      <c r="K126" s="311"/>
    </row>
    <row r="127" s="1" customFormat="1" ht="15" customHeight="1">
      <c r="B127" s="308"/>
      <c r="C127" s="263" t="s">
        <v>542</v>
      </c>
      <c r="D127" s="263"/>
      <c r="E127" s="263"/>
      <c r="F127" s="286" t="s">
        <v>493</v>
      </c>
      <c r="G127" s="263"/>
      <c r="H127" s="263" t="s">
        <v>543</v>
      </c>
      <c r="I127" s="263" t="s">
        <v>495</v>
      </c>
      <c r="J127" s="263" t="s">
        <v>544</v>
      </c>
      <c r="K127" s="311"/>
    </row>
    <row r="128" s="1" customFormat="1" ht="15" customHeight="1">
      <c r="B128" s="308"/>
      <c r="C128" s="263" t="s">
        <v>83</v>
      </c>
      <c r="D128" s="263"/>
      <c r="E128" s="263"/>
      <c r="F128" s="286" t="s">
        <v>493</v>
      </c>
      <c r="G128" s="263"/>
      <c r="H128" s="263" t="s">
        <v>545</v>
      </c>
      <c r="I128" s="263" t="s">
        <v>495</v>
      </c>
      <c r="J128" s="263" t="s">
        <v>544</v>
      </c>
      <c r="K128" s="311"/>
    </row>
    <row r="129" s="1" customFormat="1" ht="15" customHeight="1">
      <c r="B129" s="308"/>
      <c r="C129" s="263" t="s">
        <v>504</v>
      </c>
      <c r="D129" s="263"/>
      <c r="E129" s="263"/>
      <c r="F129" s="286" t="s">
        <v>499</v>
      </c>
      <c r="G129" s="263"/>
      <c r="H129" s="263" t="s">
        <v>505</v>
      </c>
      <c r="I129" s="263" t="s">
        <v>495</v>
      </c>
      <c r="J129" s="263">
        <v>15</v>
      </c>
      <c r="K129" s="311"/>
    </row>
    <row r="130" s="1" customFormat="1" ht="15" customHeight="1">
      <c r="B130" s="308"/>
      <c r="C130" s="289" t="s">
        <v>506</v>
      </c>
      <c r="D130" s="289"/>
      <c r="E130" s="289"/>
      <c r="F130" s="290" t="s">
        <v>499</v>
      </c>
      <c r="G130" s="289"/>
      <c r="H130" s="289" t="s">
        <v>507</v>
      </c>
      <c r="I130" s="289" t="s">
        <v>495</v>
      </c>
      <c r="J130" s="289">
        <v>15</v>
      </c>
      <c r="K130" s="311"/>
    </row>
    <row r="131" s="1" customFormat="1" ht="15" customHeight="1">
      <c r="B131" s="308"/>
      <c r="C131" s="289" t="s">
        <v>508</v>
      </c>
      <c r="D131" s="289"/>
      <c r="E131" s="289"/>
      <c r="F131" s="290" t="s">
        <v>499</v>
      </c>
      <c r="G131" s="289"/>
      <c r="H131" s="289" t="s">
        <v>509</v>
      </c>
      <c r="I131" s="289" t="s">
        <v>495</v>
      </c>
      <c r="J131" s="289">
        <v>20</v>
      </c>
      <c r="K131" s="311"/>
    </row>
    <row r="132" s="1" customFormat="1" ht="15" customHeight="1">
      <c r="B132" s="308"/>
      <c r="C132" s="289" t="s">
        <v>510</v>
      </c>
      <c r="D132" s="289"/>
      <c r="E132" s="289"/>
      <c r="F132" s="290" t="s">
        <v>499</v>
      </c>
      <c r="G132" s="289"/>
      <c r="H132" s="289" t="s">
        <v>511</v>
      </c>
      <c r="I132" s="289" t="s">
        <v>495</v>
      </c>
      <c r="J132" s="289">
        <v>20</v>
      </c>
      <c r="K132" s="311"/>
    </row>
    <row r="133" s="1" customFormat="1" ht="15" customHeight="1">
      <c r="B133" s="308"/>
      <c r="C133" s="263" t="s">
        <v>498</v>
      </c>
      <c r="D133" s="263"/>
      <c r="E133" s="263"/>
      <c r="F133" s="286" t="s">
        <v>499</v>
      </c>
      <c r="G133" s="263"/>
      <c r="H133" s="263" t="s">
        <v>533</v>
      </c>
      <c r="I133" s="263" t="s">
        <v>495</v>
      </c>
      <c r="J133" s="263">
        <v>50</v>
      </c>
      <c r="K133" s="311"/>
    </row>
    <row r="134" s="1" customFormat="1" ht="15" customHeight="1">
      <c r="B134" s="308"/>
      <c r="C134" s="263" t="s">
        <v>512</v>
      </c>
      <c r="D134" s="263"/>
      <c r="E134" s="263"/>
      <c r="F134" s="286" t="s">
        <v>499</v>
      </c>
      <c r="G134" s="263"/>
      <c r="H134" s="263" t="s">
        <v>533</v>
      </c>
      <c r="I134" s="263" t="s">
        <v>495</v>
      </c>
      <c r="J134" s="263">
        <v>50</v>
      </c>
      <c r="K134" s="311"/>
    </row>
    <row r="135" s="1" customFormat="1" ht="15" customHeight="1">
      <c r="B135" s="308"/>
      <c r="C135" s="263" t="s">
        <v>518</v>
      </c>
      <c r="D135" s="263"/>
      <c r="E135" s="263"/>
      <c r="F135" s="286" t="s">
        <v>499</v>
      </c>
      <c r="G135" s="263"/>
      <c r="H135" s="263" t="s">
        <v>533</v>
      </c>
      <c r="I135" s="263" t="s">
        <v>495</v>
      </c>
      <c r="J135" s="263">
        <v>50</v>
      </c>
      <c r="K135" s="311"/>
    </row>
    <row r="136" s="1" customFormat="1" ht="15" customHeight="1">
      <c r="B136" s="308"/>
      <c r="C136" s="263" t="s">
        <v>520</v>
      </c>
      <c r="D136" s="263"/>
      <c r="E136" s="263"/>
      <c r="F136" s="286" t="s">
        <v>499</v>
      </c>
      <c r="G136" s="263"/>
      <c r="H136" s="263" t="s">
        <v>533</v>
      </c>
      <c r="I136" s="263" t="s">
        <v>495</v>
      </c>
      <c r="J136" s="263">
        <v>50</v>
      </c>
      <c r="K136" s="311"/>
    </row>
    <row r="137" s="1" customFormat="1" ht="15" customHeight="1">
      <c r="B137" s="308"/>
      <c r="C137" s="263" t="s">
        <v>521</v>
      </c>
      <c r="D137" s="263"/>
      <c r="E137" s="263"/>
      <c r="F137" s="286" t="s">
        <v>499</v>
      </c>
      <c r="G137" s="263"/>
      <c r="H137" s="263" t="s">
        <v>546</v>
      </c>
      <c r="I137" s="263" t="s">
        <v>495</v>
      </c>
      <c r="J137" s="263">
        <v>255</v>
      </c>
      <c r="K137" s="311"/>
    </row>
    <row r="138" s="1" customFormat="1" ht="15" customHeight="1">
      <c r="B138" s="308"/>
      <c r="C138" s="263" t="s">
        <v>523</v>
      </c>
      <c r="D138" s="263"/>
      <c r="E138" s="263"/>
      <c r="F138" s="286" t="s">
        <v>493</v>
      </c>
      <c r="G138" s="263"/>
      <c r="H138" s="263" t="s">
        <v>547</v>
      </c>
      <c r="I138" s="263" t="s">
        <v>525</v>
      </c>
      <c r="J138" s="263"/>
      <c r="K138" s="311"/>
    </row>
    <row r="139" s="1" customFormat="1" ht="15" customHeight="1">
      <c r="B139" s="308"/>
      <c r="C139" s="263" t="s">
        <v>526</v>
      </c>
      <c r="D139" s="263"/>
      <c r="E139" s="263"/>
      <c r="F139" s="286" t="s">
        <v>493</v>
      </c>
      <c r="G139" s="263"/>
      <c r="H139" s="263" t="s">
        <v>548</v>
      </c>
      <c r="I139" s="263" t="s">
        <v>528</v>
      </c>
      <c r="J139" s="263"/>
      <c r="K139" s="311"/>
    </row>
    <row r="140" s="1" customFormat="1" ht="15" customHeight="1">
      <c r="B140" s="308"/>
      <c r="C140" s="263" t="s">
        <v>529</v>
      </c>
      <c r="D140" s="263"/>
      <c r="E140" s="263"/>
      <c r="F140" s="286" t="s">
        <v>493</v>
      </c>
      <c r="G140" s="263"/>
      <c r="H140" s="263" t="s">
        <v>529</v>
      </c>
      <c r="I140" s="263" t="s">
        <v>528</v>
      </c>
      <c r="J140" s="263"/>
      <c r="K140" s="311"/>
    </row>
    <row r="141" s="1" customFormat="1" ht="15" customHeight="1">
      <c r="B141" s="308"/>
      <c r="C141" s="263" t="s">
        <v>37</v>
      </c>
      <c r="D141" s="263"/>
      <c r="E141" s="263"/>
      <c r="F141" s="286" t="s">
        <v>493</v>
      </c>
      <c r="G141" s="263"/>
      <c r="H141" s="263" t="s">
        <v>549</v>
      </c>
      <c r="I141" s="263" t="s">
        <v>528</v>
      </c>
      <c r="J141" s="263"/>
      <c r="K141" s="311"/>
    </row>
    <row r="142" s="1" customFormat="1" ht="15" customHeight="1">
      <c r="B142" s="308"/>
      <c r="C142" s="263" t="s">
        <v>550</v>
      </c>
      <c r="D142" s="263"/>
      <c r="E142" s="263"/>
      <c r="F142" s="286" t="s">
        <v>493</v>
      </c>
      <c r="G142" s="263"/>
      <c r="H142" s="263" t="s">
        <v>551</v>
      </c>
      <c r="I142" s="263" t="s">
        <v>528</v>
      </c>
      <c r="J142" s="263"/>
      <c r="K142" s="311"/>
    </row>
    <row r="143" s="1" customFormat="1" ht="15" customHeight="1">
      <c r="B143" s="312"/>
      <c r="C143" s="313"/>
      <c r="D143" s="313"/>
      <c r="E143" s="313"/>
      <c r="F143" s="313"/>
      <c r="G143" s="313"/>
      <c r="H143" s="313"/>
      <c r="I143" s="313"/>
      <c r="J143" s="313"/>
      <c r="K143" s="314"/>
    </row>
    <row r="144" s="1" customFormat="1" ht="18.75" customHeight="1">
      <c r="B144" s="299"/>
      <c r="C144" s="299"/>
      <c r="D144" s="299"/>
      <c r="E144" s="299"/>
      <c r="F144" s="300"/>
      <c r="G144" s="299"/>
      <c r="H144" s="299"/>
      <c r="I144" s="299"/>
      <c r="J144" s="299"/>
      <c r="K144" s="299"/>
    </row>
    <row r="145" s="1" customFormat="1" ht="18.75" customHeight="1">
      <c r="B145" s="271"/>
      <c r="C145" s="271"/>
      <c r="D145" s="271"/>
      <c r="E145" s="271"/>
      <c r="F145" s="271"/>
      <c r="G145" s="271"/>
      <c r="H145" s="271"/>
      <c r="I145" s="271"/>
      <c r="J145" s="271"/>
      <c r="K145" s="271"/>
    </row>
    <row r="146" s="1" customFormat="1" ht="7.5" customHeight="1">
      <c r="B146" s="272"/>
      <c r="C146" s="273"/>
      <c r="D146" s="273"/>
      <c r="E146" s="273"/>
      <c r="F146" s="273"/>
      <c r="G146" s="273"/>
      <c r="H146" s="273"/>
      <c r="I146" s="273"/>
      <c r="J146" s="273"/>
      <c r="K146" s="274"/>
    </row>
    <row r="147" s="1" customFormat="1" ht="45" customHeight="1">
      <c r="B147" s="275"/>
      <c r="C147" s="276" t="s">
        <v>552</v>
      </c>
      <c r="D147" s="276"/>
      <c r="E147" s="276"/>
      <c r="F147" s="276"/>
      <c r="G147" s="276"/>
      <c r="H147" s="276"/>
      <c r="I147" s="276"/>
      <c r="J147" s="276"/>
      <c r="K147" s="277"/>
    </row>
    <row r="148" s="1" customFormat="1" ht="17.25" customHeight="1">
      <c r="B148" s="275"/>
      <c r="C148" s="278" t="s">
        <v>487</v>
      </c>
      <c r="D148" s="278"/>
      <c r="E148" s="278"/>
      <c r="F148" s="278" t="s">
        <v>488</v>
      </c>
      <c r="G148" s="279"/>
      <c r="H148" s="278" t="s">
        <v>53</v>
      </c>
      <c r="I148" s="278" t="s">
        <v>56</v>
      </c>
      <c r="J148" s="278" t="s">
        <v>489</v>
      </c>
      <c r="K148" s="277"/>
    </row>
    <row r="149" s="1" customFormat="1" ht="17.25" customHeight="1">
      <c r="B149" s="275"/>
      <c r="C149" s="280" t="s">
        <v>490</v>
      </c>
      <c r="D149" s="280"/>
      <c r="E149" s="280"/>
      <c r="F149" s="281" t="s">
        <v>491</v>
      </c>
      <c r="G149" s="282"/>
      <c r="H149" s="280"/>
      <c r="I149" s="280"/>
      <c r="J149" s="280" t="s">
        <v>492</v>
      </c>
      <c r="K149" s="277"/>
    </row>
    <row r="150" s="1" customFormat="1" ht="5.25" customHeight="1">
      <c r="B150" s="288"/>
      <c r="C150" s="283"/>
      <c r="D150" s="283"/>
      <c r="E150" s="283"/>
      <c r="F150" s="283"/>
      <c r="G150" s="284"/>
      <c r="H150" s="283"/>
      <c r="I150" s="283"/>
      <c r="J150" s="283"/>
      <c r="K150" s="311"/>
    </row>
    <row r="151" s="1" customFormat="1" ht="15" customHeight="1">
      <c r="B151" s="288"/>
      <c r="C151" s="315" t="s">
        <v>496</v>
      </c>
      <c r="D151" s="263"/>
      <c r="E151" s="263"/>
      <c r="F151" s="316" t="s">
        <v>493</v>
      </c>
      <c r="G151" s="263"/>
      <c r="H151" s="315" t="s">
        <v>533</v>
      </c>
      <c r="I151" s="315" t="s">
        <v>495</v>
      </c>
      <c r="J151" s="315">
        <v>120</v>
      </c>
      <c r="K151" s="311"/>
    </row>
    <row r="152" s="1" customFormat="1" ht="15" customHeight="1">
      <c r="B152" s="288"/>
      <c r="C152" s="315" t="s">
        <v>542</v>
      </c>
      <c r="D152" s="263"/>
      <c r="E152" s="263"/>
      <c r="F152" s="316" t="s">
        <v>493</v>
      </c>
      <c r="G152" s="263"/>
      <c r="H152" s="315" t="s">
        <v>553</v>
      </c>
      <c r="I152" s="315" t="s">
        <v>495</v>
      </c>
      <c r="J152" s="315" t="s">
        <v>544</v>
      </c>
      <c r="K152" s="311"/>
    </row>
    <row r="153" s="1" customFormat="1" ht="15" customHeight="1">
      <c r="B153" s="288"/>
      <c r="C153" s="315" t="s">
        <v>83</v>
      </c>
      <c r="D153" s="263"/>
      <c r="E153" s="263"/>
      <c r="F153" s="316" t="s">
        <v>493</v>
      </c>
      <c r="G153" s="263"/>
      <c r="H153" s="315" t="s">
        <v>554</v>
      </c>
      <c r="I153" s="315" t="s">
        <v>495</v>
      </c>
      <c r="J153" s="315" t="s">
        <v>544</v>
      </c>
      <c r="K153" s="311"/>
    </row>
    <row r="154" s="1" customFormat="1" ht="15" customHeight="1">
      <c r="B154" s="288"/>
      <c r="C154" s="315" t="s">
        <v>498</v>
      </c>
      <c r="D154" s="263"/>
      <c r="E154" s="263"/>
      <c r="F154" s="316" t="s">
        <v>499</v>
      </c>
      <c r="G154" s="263"/>
      <c r="H154" s="315" t="s">
        <v>533</v>
      </c>
      <c r="I154" s="315" t="s">
        <v>495</v>
      </c>
      <c r="J154" s="315">
        <v>50</v>
      </c>
      <c r="K154" s="311"/>
    </row>
    <row r="155" s="1" customFormat="1" ht="15" customHeight="1">
      <c r="B155" s="288"/>
      <c r="C155" s="315" t="s">
        <v>501</v>
      </c>
      <c r="D155" s="263"/>
      <c r="E155" s="263"/>
      <c r="F155" s="316" t="s">
        <v>493</v>
      </c>
      <c r="G155" s="263"/>
      <c r="H155" s="315" t="s">
        <v>533</v>
      </c>
      <c r="I155" s="315" t="s">
        <v>503</v>
      </c>
      <c r="J155" s="315"/>
      <c r="K155" s="311"/>
    </row>
    <row r="156" s="1" customFormat="1" ht="15" customHeight="1">
      <c r="B156" s="288"/>
      <c r="C156" s="315" t="s">
        <v>512</v>
      </c>
      <c r="D156" s="263"/>
      <c r="E156" s="263"/>
      <c r="F156" s="316" t="s">
        <v>499</v>
      </c>
      <c r="G156" s="263"/>
      <c r="H156" s="315" t="s">
        <v>533</v>
      </c>
      <c r="I156" s="315" t="s">
        <v>495</v>
      </c>
      <c r="J156" s="315">
        <v>50</v>
      </c>
      <c r="K156" s="311"/>
    </row>
    <row r="157" s="1" customFormat="1" ht="15" customHeight="1">
      <c r="B157" s="288"/>
      <c r="C157" s="315" t="s">
        <v>520</v>
      </c>
      <c r="D157" s="263"/>
      <c r="E157" s="263"/>
      <c r="F157" s="316" t="s">
        <v>499</v>
      </c>
      <c r="G157" s="263"/>
      <c r="H157" s="315" t="s">
        <v>533</v>
      </c>
      <c r="I157" s="315" t="s">
        <v>495</v>
      </c>
      <c r="J157" s="315">
        <v>50</v>
      </c>
      <c r="K157" s="311"/>
    </row>
    <row r="158" s="1" customFormat="1" ht="15" customHeight="1">
      <c r="B158" s="288"/>
      <c r="C158" s="315" t="s">
        <v>518</v>
      </c>
      <c r="D158" s="263"/>
      <c r="E158" s="263"/>
      <c r="F158" s="316" t="s">
        <v>499</v>
      </c>
      <c r="G158" s="263"/>
      <c r="H158" s="315" t="s">
        <v>533</v>
      </c>
      <c r="I158" s="315" t="s">
        <v>495</v>
      </c>
      <c r="J158" s="315">
        <v>50</v>
      </c>
      <c r="K158" s="311"/>
    </row>
    <row r="159" s="1" customFormat="1" ht="15" customHeight="1">
      <c r="B159" s="288"/>
      <c r="C159" s="315" t="s">
        <v>115</v>
      </c>
      <c r="D159" s="263"/>
      <c r="E159" s="263"/>
      <c r="F159" s="316" t="s">
        <v>493</v>
      </c>
      <c r="G159" s="263"/>
      <c r="H159" s="315" t="s">
        <v>555</v>
      </c>
      <c r="I159" s="315" t="s">
        <v>495</v>
      </c>
      <c r="J159" s="315" t="s">
        <v>556</v>
      </c>
      <c r="K159" s="311"/>
    </row>
    <row r="160" s="1" customFormat="1" ht="15" customHeight="1">
      <c r="B160" s="288"/>
      <c r="C160" s="315" t="s">
        <v>557</v>
      </c>
      <c r="D160" s="263"/>
      <c r="E160" s="263"/>
      <c r="F160" s="316" t="s">
        <v>493</v>
      </c>
      <c r="G160" s="263"/>
      <c r="H160" s="315" t="s">
        <v>558</v>
      </c>
      <c r="I160" s="315" t="s">
        <v>528</v>
      </c>
      <c r="J160" s="315"/>
      <c r="K160" s="311"/>
    </row>
    <row r="161" s="1" customFormat="1" ht="15" customHeight="1">
      <c r="B161" s="317"/>
      <c r="C161" s="297"/>
      <c r="D161" s="297"/>
      <c r="E161" s="297"/>
      <c r="F161" s="297"/>
      <c r="G161" s="297"/>
      <c r="H161" s="297"/>
      <c r="I161" s="297"/>
      <c r="J161" s="297"/>
      <c r="K161" s="318"/>
    </row>
    <row r="162" s="1" customFormat="1" ht="18.75" customHeight="1">
      <c r="B162" s="299"/>
      <c r="C162" s="309"/>
      <c r="D162" s="309"/>
      <c r="E162" s="309"/>
      <c r="F162" s="319"/>
      <c r="G162" s="309"/>
      <c r="H162" s="309"/>
      <c r="I162" s="309"/>
      <c r="J162" s="309"/>
      <c r="K162" s="299"/>
    </row>
    <row r="163" s="1" customFormat="1" ht="18.75" customHeight="1">
      <c r="B163" s="271"/>
      <c r="C163" s="271"/>
      <c r="D163" s="271"/>
      <c r="E163" s="271"/>
      <c r="F163" s="271"/>
      <c r="G163" s="271"/>
      <c r="H163" s="271"/>
      <c r="I163" s="271"/>
      <c r="J163" s="271"/>
      <c r="K163" s="271"/>
    </row>
    <row r="164" s="1" customFormat="1" ht="7.5" customHeight="1">
      <c r="B164" s="250"/>
      <c r="C164" s="251"/>
      <c r="D164" s="251"/>
      <c r="E164" s="251"/>
      <c r="F164" s="251"/>
      <c r="G164" s="251"/>
      <c r="H164" s="251"/>
      <c r="I164" s="251"/>
      <c r="J164" s="251"/>
      <c r="K164" s="252"/>
    </row>
    <row r="165" s="1" customFormat="1" ht="45" customHeight="1">
      <c r="B165" s="253"/>
      <c r="C165" s="254" t="s">
        <v>559</v>
      </c>
      <c r="D165" s="254"/>
      <c r="E165" s="254"/>
      <c r="F165" s="254"/>
      <c r="G165" s="254"/>
      <c r="H165" s="254"/>
      <c r="I165" s="254"/>
      <c r="J165" s="254"/>
      <c r="K165" s="255"/>
    </row>
    <row r="166" s="1" customFormat="1" ht="17.25" customHeight="1">
      <c r="B166" s="253"/>
      <c r="C166" s="278" t="s">
        <v>487</v>
      </c>
      <c r="D166" s="278"/>
      <c r="E166" s="278"/>
      <c r="F166" s="278" t="s">
        <v>488</v>
      </c>
      <c r="G166" s="320"/>
      <c r="H166" s="321" t="s">
        <v>53</v>
      </c>
      <c r="I166" s="321" t="s">
        <v>56</v>
      </c>
      <c r="J166" s="278" t="s">
        <v>489</v>
      </c>
      <c r="K166" s="255"/>
    </row>
    <row r="167" s="1" customFormat="1" ht="17.25" customHeight="1">
      <c r="B167" s="256"/>
      <c r="C167" s="280" t="s">
        <v>490</v>
      </c>
      <c r="D167" s="280"/>
      <c r="E167" s="280"/>
      <c r="F167" s="281" t="s">
        <v>491</v>
      </c>
      <c r="G167" s="322"/>
      <c r="H167" s="323"/>
      <c r="I167" s="323"/>
      <c r="J167" s="280" t="s">
        <v>492</v>
      </c>
      <c r="K167" s="258"/>
    </row>
    <row r="168" s="1" customFormat="1" ht="5.25" customHeight="1">
      <c r="B168" s="288"/>
      <c r="C168" s="283"/>
      <c r="D168" s="283"/>
      <c r="E168" s="283"/>
      <c r="F168" s="283"/>
      <c r="G168" s="284"/>
      <c r="H168" s="283"/>
      <c r="I168" s="283"/>
      <c r="J168" s="283"/>
      <c r="K168" s="311"/>
    </row>
    <row r="169" s="1" customFormat="1" ht="15" customHeight="1">
      <c r="B169" s="288"/>
      <c r="C169" s="263" t="s">
        <v>496</v>
      </c>
      <c r="D169" s="263"/>
      <c r="E169" s="263"/>
      <c r="F169" s="286" t="s">
        <v>493</v>
      </c>
      <c r="G169" s="263"/>
      <c r="H169" s="263" t="s">
        <v>533</v>
      </c>
      <c r="I169" s="263" t="s">
        <v>495</v>
      </c>
      <c r="J169" s="263">
        <v>120</v>
      </c>
      <c r="K169" s="311"/>
    </row>
    <row r="170" s="1" customFormat="1" ht="15" customHeight="1">
      <c r="B170" s="288"/>
      <c r="C170" s="263" t="s">
        <v>542</v>
      </c>
      <c r="D170" s="263"/>
      <c r="E170" s="263"/>
      <c r="F170" s="286" t="s">
        <v>493</v>
      </c>
      <c r="G170" s="263"/>
      <c r="H170" s="263" t="s">
        <v>543</v>
      </c>
      <c r="I170" s="263" t="s">
        <v>495</v>
      </c>
      <c r="J170" s="263" t="s">
        <v>544</v>
      </c>
      <c r="K170" s="311"/>
    </row>
    <row r="171" s="1" customFormat="1" ht="15" customHeight="1">
      <c r="B171" s="288"/>
      <c r="C171" s="263" t="s">
        <v>83</v>
      </c>
      <c r="D171" s="263"/>
      <c r="E171" s="263"/>
      <c r="F171" s="286" t="s">
        <v>493</v>
      </c>
      <c r="G171" s="263"/>
      <c r="H171" s="263" t="s">
        <v>560</v>
      </c>
      <c r="I171" s="263" t="s">
        <v>495</v>
      </c>
      <c r="J171" s="263" t="s">
        <v>544</v>
      </c>
      <c r="K171" s="311"/>
    </row>
    <row r="172" s="1" customFormat="1" ht="15" customHeight="1">
      <c r="B172" s="288"/>
      <c r="C172" s="263" t="s">
        <v>498</v>
      </c>
      <c r="D172" s="263"/>
      <c r="E172" s="263"/>
      <c r="F172" s="286" t="s">
        <v>499</v>
      </c>
      <c r="G172" s="263"/>
      <c r="H172" s="263" t="s">
        <v>560</v>
      </c>
      <c r="I172" s="263" t="s">
        <v>495</v>
      </c>
      <c r="J172" s="263">
        <v>50</v>
      </c>
      <c r="K172" s="311"/>
    </row>
    <row r="173" s="1" customFormat="1" ht="15" customHeight="1">
      <c r="B173" s="288"/>
      <c r="C173" s="263" t="s">
        <v>501</v>
      </c>
      <c r="D173" s="263"/>
      <c r="E173" s="263"/>
      <c r="F173" s="286" t="s">
        <v>493</v>
      </c>
      <c r="G173" s="263"/>
      <c r="H173" s="263" t="s">
        <v>560</v>
      </c>
      <c r="I173" s="263" t="s">
        <v>503</v>
      </c>
      <c r="J173" s="263"/>
      <c r="K173" s="311"/>
    </row>
    <row r="174" s="1" customFormat="1" ht="15" customHeight="1">
      <c r="B174" s="288"/>
      <c r="C174" s="263" t="s">
        <v>512</v>
      </c>
      <c r="D174" s="263"/>
      <c r="E174" s="263"/>
      <c r="F174" s="286" t="s">
        <v>499</v>
      </c>
      <c r="G174" s="263"/>
      <c r="H174" s="263" t="s">
        <v>560</v>
      </c>
      <c r="I174" s="263" t="s">
        <v>495</v>
      </c>
      <c r="J174" s="263">
        <v>50</v>
      </c>
      <c r="K174" s="311"/>
    </row>
    <row r="175" s="1" customFormat="1" ht="15" customHeight="1">
      <c r="B175" s="288"/>
      <c r="C175" s="263" t="s">
        <v>520</v>
      </c>
      <c r="D175" s="263"/>
      <c r="E175" s="263"/>
      <c r="F175" s="286" t="s">
        <v>499</v>
      </c>
      <c r="G175" s="263"/>
      <c r="H175" s="263" t="s">
        <v>560</v>
      </c>
      <c r="I175" s="263" t="s">
        <v>495</v>
      </c>
      <c r="J175" s="263">
        <v>50</v>
      </c>
      <c r="K175" s="311"/>
    </row>
    <row r="176" s="1" customFormat="1" ht="15" customHeight="1">
      <c r="B176" s="288"/>
      <c r="C176" s="263" t="s">
        <v>518</v>
      </c>
      <c r="D176" s="263"/>
      <c r="E176" s="263"/>
      <c r="F176" s="286" t="s">
        <v>499</v>
      </c>
      <c r="G176" s="263"/>
      <c r="H176" s="263" t="s">
        <v>560</v>
      </c>
      <c r="I176" s="263" t="s">
        <v>495</v>
      </c>
      <c r="J176" s="263">
        <v>50</v>
      </c>
      <c r="K176" s="311"/>
    </row>
    <row r="177" s="1" customFormat="1" ht="15" customHeight="1">
      <c r="B177" s="288"/>
      <c r="C177" s="263" t="s">
        <v>119</v>
      </c>
      <c r="D177" s="263"/>
      <c r="E177" s="263"/>
      <c r="F177" s="286" t="s">
        <v>493</v>
      </c>
      <c r="G177" s="263"/>
      <c r="H177" s="263" t="s">
        <v>561</v>
      </c>
      <c r="I177" s="263" t="s">
        <v>562</v>
      </c>
      <c r="J177" s="263"/>
      <c r="K177" s="311"/>
    </row>
    <row r="178" s="1" customFormat="1" ht="15" customHeight="1">
      <c r="B178" s="288"/>
      <c r="C178" s="263" t="s">
        <v>56</v>
      </c>
      <c r="D178" s="263"/>
      <c r="E178" s="263"/>
      <c r="F178" s="286" t="s">
        <v>493</v>
      </c>
      <c r="G178" s="263"/>
      <c r="H178" s="263" t="s">
        <v>563</v>
      </c>
      <c r="I178" s="263" t="s">
        <v>564</v>
      </c>
      <c r="J178" s="263">
        <v>1</v>
      </c>
      <c r="K178" s="311"/>
    </row>
    <row r="179" s="1" customFormat="1" ht="15" customHeight="1">
      <c r="B179" s="288"/>
      <c r="C179" s="263" t="s">
        <v>52</v>
      </c>
      <c r="D179" s="263"/>
      <c r="E179" s="263"/>
      <c r="F179" s="286" t="s">
        <v>493</v>
      </c>
      <c r="G179" s="263"/>
      <c r="H179" s="263" t="s">
        <v>565</v>
      </c>
      <c r="I179" s="263" t="s">
        <v>495</v>
      </c>
      <c r="J179" s="263">
        <v>20</v>
      </c>
      <c r="K179" s="311"/>
    </row>
    <row r="180" s="1" customFormat="1" ht="15" customHeight="1">
      <c r="B180" s="288"/>
      <c r="C180" s="263" t="s">
        <v>53</v>
      </c>
      <c r="D180" s="263"/>
      <c r="E180" s="263"/>
      <c r="F180" s="286" t="s">
        <v>493</v>
      </c>
      <c r="G180" s="263"/>
      <c r="H180" s="263" t="s">
        <v>566</v>
      </c>
      <c r="I180" s="263" t="s">
        <v>495</v>
      </c>
      <c r="J180" s="263">
        <v>255</v>
      </c>
      <c r="K180" s="311"/>
    </row>
    <row r="181" s="1" customFormat="1" ht="15" customHeight="1">
      <c r="B181" s="288"/>
      <c r="C181" s="263" t="s">
        <v>120</v>
      </c>
      <c r="D181" s="263"/>
      <c r="E181" s="263"/>
      <c r="F181" s="286" t="s">
        <v>493</v>
      </c>
      <c r="G181" s="263"/>
      <c r="H181" s="263" t="s">
        <v>457</v>
      </c>
      <c r="I181" s="263" t="s">
        <v>495</v>
      </c>
      <c r="J181" s="263">
        <v>10</v>
      </c>
      <c r="K181" s="311"/>
    </row>
    <row r="182" s="1" customFormat="1" ht="15" customHeight="1">
      <c r="B182" s="288"/>
      <c r="C182" s="263" t="s">
        <v>121</v>
      </c>
      <c r="D182" s="263"/>
      <c r="E182" s="263"/>
      <c r="F182" s="286" t="s">
        <v>493</v>
      </c>
      <c r="G182" s="263"/>
      <c r="H182" s="263" t="s">
        <v>567</v>
      </c>
      <c r="I182" s="263" t="s">
        <v>528</v>
      </c>
      <c r="J182" s="263"/>
      <c r="K182" s="311"/>
    </row>
    <row r="183" s="1" customFormat="1" ht="15" customHeight="1">
      <c r="B183" s="288"/>
      <c r="C183" s="263" t="s">
        <v>568</v>
      </c>
      <c r="D183" s="263"/>
      <c r="E183" s="263"/>
      <c r="F183" s="286" t="s">
        <v>493</v>
      </c>
      <c r="G183" s="263"/>
      <c r="H183" s="263" t="s">
        <v>569</v>
      </c>
      <c r="I183" s="263" t="s">
        <v>528</v>
      </c>
      <c r="J183" s="263"/>
      <c r="K183" s="311"/>
    </row>
    <row r="184" s="1" customFormat="1" ht="15" customHeight="1">
      <c r="B184" s="288"/>
      <c r="C184" s="263" t="s">
        <v>557</v>
      </c>
      <c r="D184" s="263"/>
      <c r="E184" s="263"/>
      <c r="F184" s="286" t="s">
        <v>493</v>
      </c>
      <c r="G184" s="263"/>
      <c r="H184" s="263" t="s">
        <v>570</v>
      </c>
      <c r="I184" s="263" t="s">
        <v>528</v>
      </c>
      <c r="J184" s="263"/>
      <c r="K184" s="311"/>
    </row>
    <row r="185" s="1" customFormat="1" ht="15" customHeight="1">
      <c r="B185" s="288"/>
      <c r="C185" s="263" t="s">
        <v>123</v>
      </c>
      <c r="D185" s="263"/>
      <c r="E185" s="263"/>
      <c r="F185" s="286" t="s">
        <v>499</v>
      </c>
      <c r="G185" s="263"/>
      <c r="H185" s="263" t="s">
        <v>571</v>
      </c>
      <c r="I185" s="263" t="s">
        <v>495</v>
      </c>
      <c r="J185" s="263">
        <v>50</v>
      </c>
      <c r="K185" s="311"/>
    </row>
    <row r="186" s="1" customFormat="1" ht="15" customHeight="1">
      <c r="B186" s="288"/>
      <c r="C186" s="263" t="s">
        <v>572</v>
      </c>
      <c r="D186" s="263"/>
      <c r="E186" s="263"/>
      <c r="F186" s="286" t="s">
        <v>499</v>
      </c>
      <c r="G186" s="263"/>
      <c r="H186" s="263" t="s">
        <v>573</v>
      </c>
      <c r="I186" s="263" t="s">
        <v>574</v>
      </c>
      <c r="J186" s="263"/>
      <c r="K186" s="311"/>
    </row>
    <row r="187" s="1" customFormat="1" ht="15" customHeight="1">
      <c r="B187" s="288"/>
      <c r="C187" s="263" t="s">
        <v>575</v>
      </c>
      <c r="D187" s="263"/>
      <c r="E187" s="263"/>
      <c r="F187" s="286" t="s">
        <v>499</v>
      </c>
      <c r="G187" s="263"/>
      <c r="H187" s="263" t="s">
        <v>576</v>
      </c>
      <c r="I187" s="263" t="s">
        <v>574</v>
      </c>
      <c r="J187" s="263"/>
      <c r="K187" s="311"/>
    </row>
    <row r="188" s="1" customFormat="1" ht="15" customHeight="1">
      <c r="B188" s="288"/>
      <c r="C188" s="263" t="s">
        <v>577</v>
      </c>
      <c r="D188" s="263"/>
      <c r="E188" s="263"/>
      <c r="F188" s="286" t="s">
        <v>499</v>
      </c>
      <c r="G188" s="263"/>
      <c r="H188" s="263" t="s">
        <v>578</v>
      </c>
      <c r="I188" s="263" t="s">
        <v>574</v>
      </c>
      <c r="J188" s="263"/>
      <c r="K188" s="311"/>
    </row>
    <row r="189" s="1" customFormat="1" ht="15" customHeight="1">
      <c r="B189" s="288"/>
      <c r="C189" s="324" t="s">
        <v>579</v>
      </c>
      <c r="D189" s="263"/>
      <c r="E189" s="263"/>
      <c r="F189" s="286" t="s">
        <v>499</v>
      </c>
      <c r="G189" s="263"/>
      <c r="H189" s="263" t="s">
        <v>580</v>
      </c>
      <c r="I189" s="263" t="s">
        <v>581</v>
      </c>
      <c r="J189" s="325" t="s">
        <v>582</v>
      </c>
      <c r="K189" s="311"/>
    </row>
    <row r="190" s="1" customFormat="1" ht="15" customHeight="1">
      <c r="B190" s="288"/>
      <c r="C190" s="324" t="s">
        <v>41</v>
      </c>
      <c r="D190" s="263"/>
      <c r="E190" s="263"/>
      <c r="F190" s="286" t="s">
        <v>493</v>
      </c>
      <c r="G190" s="263"/>
      <c r="H190" s="260" t="s">
        <v>583</v>
      </c>
      <c r="I190" s="263" t="s">
        <v>584</v>
      </c>
      <c r="J190" s="263"/>
      <c r="K190" s="311"/>
    </row>
    <row r="191" s="1" customFormat="1" ht="15" customHeight="1">
      <c r="B191" s="288"/>
      <c r="C191" s="324" t="s">
        <v>585</v>
      </c>
      <c r="D191" s="263"/>
      <c r="E191" s="263"/>
      <c r="F191" s="286" t="s">
        <v>493</v>
      </c>
      <c r="G191" s="263"/>
      <c r="H191" s="263" t="s">
        <v>586</v>
      </c>
      <c r="I191" s="263" t="s">
        <v>528</v>
      </c>
      <c r="J191" s="263"/>
      <c r="K191" s="311"/>
    </row>
    <row r="192" s="1" customFormat="1" ht="15" customHeight="1">
      <c r="B192" s="288"/>
      <c r="C192" s="324" t="s">
        <v>587</v>
      </c>
      <c r="D192" s="263"/>
      <c r="E192" s="263"/>
      <c r="F192" s="286" t="s">
        <v>493</v>
      </c>
      <c r="G192" s="263"/>
      <c r="H192" s="263" t="s">
        <v>588</v>
      </c>
      <c r="I192" s="263" t="s">
        <v>528</v>
      </c>
      <c r="J192" s="263"/>
      <c r="K192" s="311"/>
    </row>
    <row r="193" s="1" customFormat="1" ht="15" customHeight="1">
      <c r="B193" s="288"/>
      <c r="C193" s="324" t="s">
        <v>589</v>
      </c>
      <c r="D193" s="263"/>
      <c r="E193" s="263"/>
      <c r="F193" s="286" t="s">
        <v>499</v>
      </c>
      <c r="G193" s="263"/>
      <c r="H193" s="263" t="s">
        <v>590</v>
      </c>
      <c r="I193" s="263" t="s">
        <v>528</v>
      </c>
      <c r="J193" s="263"/>
      <c r="K193" s="311"/>
    </row>
    <row r="194" s="1" customFormat="1" ht="15" customHeight="1">
      <c r="B194" s="317"/>
      <c r="C194" s="326"/>
      <c r="D194" s="297"/>
      <c r="E194" s="297"/>
      <c r="F194" s="297"/>
      <c r="G194" s="297"/>
      <c r="H194" s="297"/>
      <c r="I194" s="297"/>
      <c r="J194" s="297"/>
      <c r="K194" s="318"/>
    </row>
    <row r="195" s="1" customFormat="1" ht="18.75" customHeight="1">
      <c r="B195" s="299"/>
      <c r="C195" s="309"/>
      <c r="D195" s="309"/>
      <c r="E195" s="309"/>
      <c r="F195" s="319"/>
      <c r="G195" s="309"/>
      <c r="H195" s="309"/>
      <c r="I195" s="309"/>
      <c r="J195" s="309"/>
      <c r="K195" s="299"/>
    </row>
    <row r="196" s="1" customFormat="1" ht="18.75" customHeight="1">
      <c r="B196" s="299"/>
      <c r="C196" s="309"/>
      <c r="D196" s="309"/>
      <c r="E196" s="309"/>
      <c r="F196" s="319"/>
      <c r="G196" s="309"/>
      <c r="H196" s="309"/>
      <c r="I196" s="309"/>
      <c r="J196" s="309"/>
      <c r="K196" s="299"/>
    </row>
    <row r="197" s="1" customFormat="1" ht="18.75" customHeight="1">
      <c r="B197" s="271"/>
      <c r="C197" s="271"/>
      <c r="D197" s="271"/>
      <c r="E197" s="271"/>
      <c r="F197" s="271"/>
      <c r="G197" s="271"/>
      <c r="H197" s="271"/>
      <c r="I197" s="271"/>
      <c r="J197" s="271"/>
      <c r="K197" s="271"/>
    </row>
    <row r="198" s="1" customFormat="1" ht="13.5">
      <c r="B198" s="250"/>
      <c r="C198" s="251"/>
      <c r="D198" s="251"/>
      <c r="E198" s="251"/>
      <c r="F198" s="251"/>
      <c r="G198" s="251"/>
      <c r="H198" s="251"/>
      <c r="I198" s="251"/>
      <c r="J198" s="251"/>
      <c r="K198" s="252"/>
    </row>
    <row r="199" s="1" customFormat="1" ht="21">
      <c r="B199" s="253"/>
      <c r="C199" s="254" t="s">
        <v>591</v>
      </c>
      <c r="D199" s="254"/>
      <c r="E199" s="254"/>
      <c r="F199" s="254"/>
      <c r="G199" s="254"/>
      <c r="H199" s="254"/>
      <c r="I199" s="254"/>
      <c r="J199" s="254"/>
      <c r="K199" s="255"/>
    </row>
    <row r="200" s="1" customFormat="1" ht="25.5" customHeight="1">
      <c r="B200" s="253"/>
      <c r="C200" s="327" t="s">
        <v>592</v>
      </c>
      <c r="D200" s="327"/>
      <c r="E200" s="327"/>
      <c r="F200" s="327" t="s">
        <v>593</v>
      </c>
      <c r="G200" s="328"/>
      <c r="H200" s="327" t="s">
        <v>594</v>
      </c>
      <c r="I200" s="327"/>
      <c r="J200" s="327"/>
      <c r="K200" s="255"/>
    </row>
    <row r="201" s="1" customFormat="1" ht="5.25" customHeight="1">
      <c r="B201" s="288"/>
      <c r="C201" s="283"/>
      <c r="D201" s="283"/>
      <c r="E201" s="283"/>
      <c r="F201" s="283"/>
      <c r="G201" s="309"/>
      <c r="H201" s="283"/>
      <c r="I201" s="283"/>
      <c r="J201" s="283"/>
      <c r="K201" s="311"/>
    </row>
    <row r="202" s="1" customFormat="1" ht="15" customHeight="1">
      <c r="B202" s="288"/>
      <c r="C202" s="263" t="s">
        <v>584</v>
      </c>
      <c r="D202" s="263"/>
      <c r="E202" s="263"/>
      <c r="F202" s="286" t="s">
        <v>42</v>
      </c>
      <c r="G202" s="263"/>
      <c r="H202" s="263" t="s">
        <v>595</v>
      </c>
      <c r="I202" s="263"/>
      <c r="J202" s="263"/>
      <c r="K202" s="311"/>
    </row>
    <row r="203" s="1" customFormat="1" ht="15" customHeight="1">
      <c r="B203" s="288"/>
      <c r="C203" s="263"/>
      <c r="D203" s="263"/>
      <c r="E203" s="263"/>
      <c r="F203" s="286" t="s">
        <v>43</v>
      </c>
      <c r="G203" s="263"/>
      <c r="H203" s="263" t="s">
        <v>596</v>
      </c>
      <c r="I203" s="263"/>
      <c r="J203" s="263"/>
      <c r="K203" s="311"/>
    </row>
    <row r="204" s="1" customFormat="1" ht="15" customHeight="1">
      <c r="B204" s="288"/>
      <c r="C204" s="263"/>
      <c r="D204" s="263"/>
      <c r="E204" s="263"/>
      <c r="F204" s="286" t="s">
        <v>46</v>
      </c>
      <c r="G204" s="263"/>
      <c r="H204" s="263" t="s">
        <v>597</v>
      </c>
      <c r="I204" s="263"/>
      <c r="J204" s="263"/>
      <c r="K204" s="311"/>
    </row>
    <row r="205" s="1" customFormat="1" ht="15" customHeight="1">
      <c r="B205" s="288"/>
      <c r="C205" s="263"/>
      <c r="D205" s="263"/>
      <c r="E205" s="263"/>
      <c r="F205" s="286" t="s">
        <v>44</v>
      </c>
      <c r="G205" s="263"/>
      <c r="H205" s="263" t="s">
        <v>598</v>
      </c>
      <c r="I205" s="263"/>
      <c r="J205" s="263"/>
      <c r="K205" s="311"/>
    </row>
    <row r="206" s="1" customFormat="1" ht="15" customHeight="1">
      <c r="B206" s="288"/>
      <c r="C206" s="263"/>
      <c r="D206" s="263"/>
      <c r="E206" s="263"/>
      <c r="F206" s="286" t="s">
        <v>45</v>
      </c>
      <c r="G206" s="263"/>
      <c r="H206" s="263" t="s">
        <v>599</v>
      </c>
      <c r="I206" s="263"/>
      <c r="J206" s="263"/>
      <c r="K206" s="311"/>
    </row>
    <row r="207" s="1" customFormat="1" ht="15" customHeight="1">
      <c r="B207" s="288"/>
      <c r="C207" s="263"/>
      <c r="D207" s="263"/>
      <c r="E207" s="263"/>
      <c r="F207" s="286"/>
      <c r="G207" s="263"/>
      <c r="H207" s="263"/>
      <c r="I207" s="263"/>
      <c r="J207" s="263"/>
      <c r="K207" s="311"/>
    </row>
    <row r="208" s="1" customFormat="1" ht="15" customHeight="1">
      <c r="B208" s="288"/>
      <c r="C208" s="263" t="s">
        <v>540</v>
      </c>
      <c r="D208" s="263"/>
      <c r="E208" s="263"/>
      <c r="F208" s="286" t="s">
        <v>77</v>
      </c>
      <c r="G208" s="263"/>
      <c r="H208" s="263" t="s">
        <v>600</v>
      </c>
      <c r="I208" s="263"/>
      <c r="J208" s="263"/>
      <c r="K208" s="311"/>
    </row>
    <row r="209" s="1" customFormat="1" ht="15" customHeight="1">
      <c r="B209" s="288"/>
      <c r="C209" s="263"/>
      <c r="D209" s="263"/>
      <c r="E209" s="263"/>
      <c r="F209" s="286" t="s">
        <v>437</v>
      </c>
      <c r="G209" s="263"/>
      <c r="H209" s="263" t="s">
        <v>438</v>
      </c>
      <c r="I209" s="263"/>
      <c r="J209" s="263"/>
      <c r="K209" s="311"/>
    </row>
    <row r="210" s="1" customFormat="1" ht="15" customHeight="1">
      <c r="B210" s="288"/>
      <c r="C210" s="263"/>
      <c r="D210" s="263"/>
      <c r="E210" s="263"/>
      <c r="F210" s="286" t="s">
        <v>435</v>
      </c>
      <c r="G210" s="263"/>
      <c r="H210" s="263" t="s">
        <v>601</v>
      </c>
      <c r="I210" s="263"/>
      <c r="J210" s="263"/>
      <c r="K210" s="311"/>
    </row>
    <row r="211" s="1" customFormat="1" ht="15" customHeight="1">
      <c r="B211" s="329"/>
      <c r="C211" s="263"/>
      <c r="D211" s="263"/>
      <c r="E211" s="263"/>
      <c r="F211" s="286" t="s">
        <v>86</v>
      </c>
      <c r="G211" s="324"/>
      <c r="H211" s="315" t="s">
        <v>439</v>
      </c>
      <c r="I211" s="315"/>
      <c r="J211" s="315"/>
      <c r="K211" s="330"/>
    </row>
    <row r="212" s="1" customFormat="1" ht="15" customHeight="1">
      <c r="B212" s="329"/>
      <c r="C212" s="263"/>
      <c r="D212" s="263"/>
      <c r="E212" s="263"/>
      <c r="F212" s="286" t="s">
        <v>440</v>
      </c>
      <c r="G212" s="324"/>
      <c r="H212" s="315" t="s">
        <v>602</v>
      </c>
      <c r="I212" s="315"/>
      <c r="J212" s="315"/>
      <c r="K212" s="330"/>
    </row>
    <row r="213" s="1" customFormat="1" ht="15" customHeight="1">
      <c r="B213" s="329"/>
      <c r="C213" s="263"/>
      <c r="D213" s="263"/>
      <c r="E213" s="263"/>
      <c r="F213" s="286"/>
      <c r="G213" s="324"/>
      <c r="H213" s="315"/>
      <c r="I213" s="315"/>
      <c r="J213" s="315"/>
      <c r="K213" s="330"/>
    </row>
    <row r="214" s="1" customFormat="1" ht="15" customHeight="1">
      <c r="B214" s="329"/>
      <c r="C214" s="263" t="s">
        <v>564</v>
      </c>
      <c r="D214" s="263"/>
      <c r="E214" s="263"/>
      <c r="F214" s="286">
        <v>1</v>
      </c>
      <c r="G214" s="324"/>
      <c r="H214" s="315" t="s">
        <v>603</v>
      </c>
      <c r="I214" s="315"/>
      <c r="J214" s="315"/>
      <c r="K214" s="330"/>
    </row>
    <row r="215" s="1" customFormat="1" ht="15" customHeight="1">
      <c r="B215" s="329"/>
      <c r="C215" s="263"/>
      <c r="D215" s="263"/>
      <c r="E215" s="263"/>
      <c r="F215" s="286">
        <v>2</v>
      </c>
      <c r="G215" s="324"/>
      <c r="H215" s="315" t="s">
        <v>604</v>
      </c>
      <c r="I215" s="315"/>
      <c r="J215" s="315"/>
      <c r="K215" s="330"/>
    </row>
    <row r="216" s="1" customFormat="1" ht="15" customHeight="1">
      <c r="B216" s="329"/>
      <c r="C216" s="263"/>
      <c r="D216" s="263"/>
      <c r="E216" s="263"/>
      <c r="F216" s="286">
        <v>3</v>
      </c>
      <c r="G216" s="324"/>
      <c r="H216" s="315" t="s">
        <v>605</v>
      </c>
      <c r="I216" s="315"/>
      <c r="J216" s="315"/>
      <c r="K216" s="330"/>
    </row>
    <row r="217" s="1" customFormat="1" ht="15" customHeight="1">
      <c r="B217" s="329"/>
      <c r="C217" s="263"/>
      <c r="D217" s="263"/>
      <c r="E217" s="263"/>
      <c r="F217" s="286">
        <v>4</v>
      </c>
      <c r="G217" s="324"/>
      <c r="H217" s="315" t="s">
        <v>606</v>
      </c>
      <c r="I217" s="315"/>
      <c r="J217" s="315"/>
      <c r="K217" s="330"/>
    </row>
    <row r="218" s="1" customFormat="1" ht="12.75" customHeight="1">
      <c r="B218" s="331"/>
      <c r="C218" s="332"/>
      <c r="D218" s="332"/>
      <c r="E218" s="332"/>
      <c r="F218" s="332"/>
      <c r="G218" s="332"/>
      <c r="H218" s="332"/>
      <c r="I218" s="332"/>
      <c r="J218" s="332"/>
      <c r="K218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109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skalních zářezů na trati 160 v úseku Kaznějov - Plasy</v>
      </c>
      <c r="F7" s="140"/>
      <c r="G7" s="140"/>
      <c r="H7" s="140"/>
      <c r="L7" s="18"/>
    </row>
    <row r="8" s="1" customFormat="1" ht="12" customHeight="1">
      <c r="B8" s="18"/>
      <c r="D8" s="140" t="s">
        <v>110</v>
      </c>
      <c r="L8" s="18"/>
    </row>
    <row r="9" s="2" customFormat="1" ht="16.5" customHeight="1">
      <c r="A9" s="36"/>
      <c r="B9" s="42"/>
      <c r="C9" s="36"/>
      <c r="D9" s="36"/>
      <c r="E9" s="141" t="s">
        <v>111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112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113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25. 4. 2023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</v>
      </c>
      <c r="F17" s="36"/>
      <c r="G17" s="36"/>
      <c r="H17" s="36"/>
      <c r="I17" s="140" t="s">
        <v>28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34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ROUND((SUM(BE85:BE213)),  2)</f>
        <v>0</v>
      </c>
      <c r="G35" s="36"/>
      <c r="H35" s="36"/>
      <c r="I35" s="155">
        <v>0.20999999999999999</v>
      </c>
      <c r="J35" s="154">
        <f>ROUND(((SUM(BE85:BE213))*I35),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ROUND((SUM(BF85:BF213)),  2)</f>
        <v>0</v>
      </c>
      <c r="G36" s="36"/>
      <c r="H36" s="36"/>
      <c r="I36" s="155">
        <v>0.14999999999999999</v>
      </c>
      <c r="J36" s="154">
        <f>ROUND(((SUM(BF85:BF213))*I36),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ROUND((SUM(BG85:BG213)),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ROUND((SUM(BH85:BH213)),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ROUND((SUM(BI85:BI213)),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114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skalních zářezů na trati 160 v úseku Kaznějov - Plasy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110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111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112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1.1 - Levá strana skalního zářezu v km 28,170 - 28,300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TO Třemošná</v>
      </c>
      <c r="G56" s="38"/>
      <c r="H56" s="38"/>
      <c r="I56" s="30" t="s">
        <v>23</v>
      </c>
      <c r="J56" s="70" t="str">
        <f>IF(J14="","",J14)</f>
        <v>25. 4. 2023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 s.o. - OŘ Plzeň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115</v>
      </c>
      <c r="D61" s="169"/>
      <c r="E61" s="169"/>
      <c r="F61" s="169"/>
      <c r="G61" s="169"/>
      <c r="H61" s="169"/>
      <c r="I61" s="169"/>
      <c r="J61" s="170" t="s">
        <v>116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117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118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Oprava skalních zářezů na trati 160 v úseku Kaznějov - Plasy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110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111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112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 1.1 - Levá strana skalního zářezu v km 28,170 - 28,300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F14</f>
        <v>TO Třemošná</v>
      </c>
      <c r="G79" s="38"/>
      <c r="H79" s="38"/>
      <c r="I79" s="30" t="s">
        <v>23</v>
      </c>
      <c r="J79" s="70" t="str">
        <f>IF(J14="","",J14)</f>
        <v>25. 4. 2023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E17</f>
        <v>Správa železnic s.o. - OŘ Plzeň</v>
      </c>
      <c r="G81" s="38"/>
      <c r="H81" s="38"/>
      <c r="I81" s="30" t="s">
        <v>31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IF(E20="","",E20)</f>
        <v>Vyplň údaj</v>
      </c>
      <c r="G82" s="38"/>
      <c r="H82" s="38"/>
      <c r="I82" s="30" t="s">
        <v>34</v>
      </c>
      <c r="J82" s="34" t="str">
        <f>E26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119</v>
      </c>
      <c r="D84" s="175" t="s">
        <v>56</v>
      </c>
      <c r="E84" s="175" t="s">
        <v>52</v>
      </c>
      <c r="F84" s="175" t="s">
        <v>53</v>
      </c>
      <c r="G84" s="175" t="s">
        <v>120</v>
      </c>
      <c r="H84" s="175" t="s">
        <v>121</v>
      </c>
      <c r="I84" s="175" t="s">
        <v>122</v>
      </c>
      <c r="J84" s="175" t="s">
        <v>116</v>
      </c>
      <c r="K84" s="176" t="s">
        <v>123</v>
      </c>
      <c r="L84" s="177"/>
      <c r="M84" s="90" t="s">
        <v>19</v>
      </c>
      <c r="N84" s="91" t="s">
        <v>41</v>
      </c>
      <c r="O84" s="91" t="s">
        <v>124</v>
      </c>
      <c r="P84" s="91" t="s">
        <v>125</v>
      </c>
      <c r="Q84" s="91" t="s">
        <v>126</v>
      </c>
      <c r="R84" s="91" t="s">
        <v>127</v>
      </c>
      <c r="S84" s="91" t="s">
        <v>128</v>
      </c>
      <c r="T84" s="92" t="s">
        <v>129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130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SUM(P86:P213)</f>
        <v>0</v>
      </c>
      <c r="Q85" s="94"/>
      <c r="R85" s="180">
        <f>SUM(R86:R213)</f>
        <v>11.340209999999999</v>
      </c>
      <c r="S85" s="94"/>
      <c r="T85" s="181">
        <f>SUM(T86:T213)</f>
        <v>0.29999999999999999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70</v>
      </c>
      <c r="AU85" s="15" t="s">
        <v>117</v>
      </c>
      <c r="BK85" s="182">
        <f>SUM(BK86:BK213)</f>
        <v>0</v>
      </c>
    </row>
    <row r="86" s="2" customFormat="1" ht="16.5" customHeight="1">
      <c r="A86" s="36"/>
      <c r="B86" s="37"/>
      <c r="C86" s="183" t="s">
        <v>78</v>
      </c>
      <c r="D86" s="183" t="s">
        <v>131</v>
      </c>
      <c r="E86" s="184" t="s">
        <v>132</v>
      </c>
      <c r="F86" s="185" t="s">
        <v>133</v>
      </c>
      <c r="G86" s="186" t="s">
        <v>134</v>
      </c>
      <c r="H86" s="187">
        <v>13</v>
      </c>
      <c r="I86" s="188"/>
      <c r="J86" s="189">
        <f>ROUND(I86*H86,2)</f>
        <v>0</v>
      </c>
      <c r="K86" s="185" t="s">
        <v>19</v>
      </c>
      <c r="L86" s="42"/>
      <c r="M86" s="190" t="s">
        <v>19</v>
      </c>
      <c r="N86" s="191" t="s">
        <v>42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135</v>
      </c>
      <c r="AT86" s="194" t="s">
        <v>131</v>
      </c>
      <c r="AU86" s="194" t="s">
        <v>71</v>
      </c>
      <c r="AY86" s="15" t="s">
        <v>136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78</v>
      </c>
      <c r="BK86" s="195">
        <f>ROUND(I86*H86,2)</f>
        <v>0</v>
      </c>
      <c r="BL86" s="15" t="s">
        <v>135</v>
      </c>
      <c r="BM86" s="194" t="s">
        <v>80</v>
      </c>
    </row>
    <row r="87" s="2" customFormat="1">
      <c r="A87" s="36"/>
      <c r="B87" s="37"/>
      <c r="C87" s="38"/>
      <c r="D87" s="196" t="s">
        <v>137</v>
      </c>
      <c r="E87" s="38"/>
      <c r="F87" s="197" t="s">
        <v>133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137</v>
      </c>
      <c r="AU87" s="15" t="s">
        <v>71</v>
      </c>
    </row>
    <row r="88" s="2" customFormat="1" ht="16.5" customHeight="1">
      <c r="A88" s="36"/>
      <c r="B88" s="37"/>
      <c r="C88" s="183" t="s">
        <v>80</v>
      </c>
      <c r="D88" s="183" t="s">
        <v>131</v>
      </c>
      <c r="E88" s="184" t="s">
        <v>138</v>
      </c>
      <c r="F88" s="185" t="s">
        <v>139</v>
      </c>
      <c r="G88" s="186" t="s">
        <v>140</v>
      </c>
      <c r="H88" s="187">
        <v>125</v>
      </c>
      <c r="I88" s="188"/>
      <c r="J88" s="189">
        <f>ROUND(I88*H88,2)</f>
        <v>0</v>
      </c>
      <c r="K88" s="185" t="s">
        <v>19</v>
      </c>
      <c r="L88" s="42"/>
      <c r="M88" s="190" t="s">
        <v>19</v>
      </c>
      <c r="N88" s="191" t="s">
        <v>42</v>
      </c>
      <c r="O88" s="8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4" t="s">
        <v>135</v>
      </c>
      <c r="AT88" s="194" t="s">
        <v>131</v>
      </c>
      <c r="AU88" s="194" t="s">
        <v>71</v>
      </c>
      <c r="AY88" s="15" t="s">
        <v>136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78</v>
      </c>
      <c r="BK88" s="195">
        <f>ROUND(I88*H88,2)</f>
        <v>0</v>
      </c>
      <c r="BL88" s="15" t="s">
        <v>135</v>
      </c>
      <c r="BM88" s="194" t="s">
        <v>135</v>
      </c>
    </row>
    <row r="89" s="2" customFormat="1">
      <c r="A89" s="36"/>
      <c r="B89" s="37"/>
      <c r="C89" s="38"/>
      <c r="D89" s="196" t="s">
        <v>137</v>
      </c>
      <c r="E89" s="38"/>
      <c r="F89" s="197" t="s">
        <v>139</v>
      </c>
      <c r="G89" s="38"/>
      <c r="H89" s="38"/>
      <c r="I89" s="198"/>
      <c r="J89" s="38"/>
      <c r="K89" s="38"/>
      <c r="L89" s="42"/>
      <c r="M89" s="199"/>
      <c r="N89" s="20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137</v>
      </c>
      <c r="AU89" s="15" t="s">
        <v>71</v>
      </c>
    </row>
    <row r="90" s="2" customFormat="1" ht="16.5" customHeight="1">
      <c r="A90" s="36"/>
      <c r="B90" s="37"/>
      <c r="C90" s="201" t="s">
        <v>141</v>
      </c>
      <c r="D90" s="201" t="s">
        <v>142</v>
      </c>
      <c r="E90" s="202" t="s">
        <v>143</v>
      </c>
      <c r="F90" s="203" t="s">
        <v>144</v>
      </c>
      <c r="G90" s="204" t="s">
        <v>140</v>
      </c>
      <c r="H90" s="205">
        <v>375</v>
      </c>
      <c r="I90" s="206"/>
      <c r="J90" s="207">
        <f>ROUND(I90*H90,2)</f>
        <v>0</v>
      </c>
      <c r="K90" s="203" t="s">
        <v>19</v>
      </c>
      <c r="L90" s="208"/>
      <c r="M90" s="209" t="s">
        <v>19</v>
      </c>
      <c r="N90" s="210" t="s">
        <v>42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145</v>
      </c>
      <c r="AT90" s="194" t="s">
        <v>142</v>
      </c>
      <c r="AU90" s="194" t="s">
        <v>71</v>
      </c>
      <c r="AY90" s="15" t="s">
        <v>136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78</v>
      </c>
      <c r="BK90" s="195">
        <f>ROUND(I90*H90,2)</f>
        <v>0</v>
      </c>
      <c r="BL90" s="15" t="s">
        <v>135</v>
      </c>
      <c r="BM90" s="194" t="s">
        <v>146</v>
      </c>
    </row>
    <row r="91" s="2" customFormat="1">
      <c r="A91" s="36"/>
      <c r="B91" s="37"/>
      <c r="C91" s="38"/>
      <c r="D91" s="196" t="s">
        <v>137</v>
      </c>
      <c r="E91" s="38"/>
      <c r="F91" s="197" t="s">
        <v>144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137</v>
      </c>
      <c r="AU91" s="15" t="s">
        <v>71</v>
      </c>
    </row>
    <row r="92" s="10" customFormat="1">
      <c r="A92" s="10"/>
      <c r="B92" s="211"/>
      <c r="C92" s="212"/>
      <c r="D92" s="196" t="s">
        <v>147</v>
      </c>
      <c r="E92" s="213" t="s">
        <v>19</v>
      </c>
      <c r="F92" s="214" t="s">
        <v>148</v>
      </c>
      <c r="G92" s="212"/>
      <c r="H92" s="215">
        <v>375</v>
      </c>
      <c r="I92" s="216"/>
      <c r="J92" s="212"/>
      <c r="K92" s="212"/>
      <c r="L92" s="217"/>
      <c r="M92" s="218"/>
      <c r="N92" s="219"/>
      <c r="O92" s="219"/>
      <c r="P92" s="219"/>
      <c r="Q92" s="219"/>
      <c r="R92" s="219"/>
      <c r="S92" s="219"/>
      <c r="T92" s="22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21" t="s">
        <v>147</v>
      </c>
      <c r="AU92" s="221" t="s">
        <v>71</v>
      </c>
      <c r="AV92" s="10" t="s">
        <v>80</v>
      </c>
      <c r="AW92" s="10" t="s">
        <v>33</v>
      </c>
      <c r="AX92" s="10" t="s">
        <v>71</v>
      </c>
      <c r="AY92" s="221" t="s">
        <v>136</v>
      </c>
    </row>
    <row r="93" s="11" customFormat="1">
      <c r="A93" s="11"/>
      <c r="B93" s="222"/>
      <c r="C93" s="223"/>
      <c r="D93" s="196" t="s">
        <v>147</v>
      </c>
      <c r="E93" s="224" t="s">
        <v>19</v>
      </c>
      <c r="F93" s="225" t="s">
        <v>149</v>
      </c>
      <c r="G93" s="223"/>
      <c r="H93" s="226">
        <v>375</v>
      </c>
      <c r="I93" s="227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T93" s="232" t="s">
        <v>147</v>
      </c>
      <c r="AU93" s="232" t="s">
        <v>71</v>
      </c>
      <c r="AV93" s="11" t="s">
        <v>135</v>
      </c>
      <c r="AW93" s="11" t="s">
        <v>33</v>
      </c>
      <c r="AX93" s="11" t="s">
        <v>78</v>
      </c>
      <c r="AY93" s="232" t="s">
        <v>136</v>
      </c>
    </row>
    <row r="94" s="2" customFormat="1" ht="16.5" customHeight="1">
      <c r="A94" s="36"/>
      <c r="B94" s="37"/>
      <c r="C94" s="183" t="s">
        <v>135</v>
      </c>
      <c r="D94" s="183" t="s">
        <v>131</v>
      </c>
      <c r="E94" s="184" t="s">
        <v>150</v>
      </c>
      <c r="F94" s="185" t="s">
        <v>151</v>
      </c>
      <c r="G94" s="186" t="s">
        <v>140</v>
      </c>
      <c r="H94" s="187">
        <v>375</v>
      </c>
      <c r="I94" s="188"/>
      <c r="J94" s="189">
        <f>ROUND(I94*H94,2)</f>
        <v>0</v>
      </c>
      <c r="K94" s="185" t="s">
        <v>152</v>
      </c>
      <c r="L94" s="42"/>
      <c r="M94" s="190" t="s">
        <v>19</v>
      </c>
      <c r="N94" s="191" t="s">
        <v>42</v>
      </c>
      <c r="O94" s="82"/>
      <c r="P94" s="192">
        <f>O94*H94</f>
        <v>0</v>
      </c>
      <c r="Q94" s="192">
        <v>0</v>
      </c>
      <c r="R94" s="192">
        <f>Q94*H94</f>
        <v>0</v>
      </c>
      <c r="S94" s="192">
        <v>0.00080000000000000004</v>
      </c>
      <c r="T94" s="193">
        <f>S94*H94</f>
        <v>0.29999999999999999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135</v>
      </c>
      <c r="AT94" s="194" t="s">
        <v>131</v>
      </c>
      <c r="AU94" s="194" t="s">
        <v>71</v>
      </c>
      <c r="AY94" s="15" t="s">
        <v>136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78</v>
      </c>
      <c r="BK94" s="195">
        <f>ROUND(I94*H94,2)</f>
        <v>0</v>
      </c>
      <c r="BL94" s="15" t="s">
        <v>135</v>
      </c>
      <c r="BM94" s="194" t="s">
        <v>153</v>
      </c>
    </row>
    <row r="95" s="2" customFormat="1">
      <c r="A95" s="36"/>
      <c r="B95" s="37"/>
      <c r="C95" s="38"/>
      <c r="D95" s="196" t="s">
        <v>137</v>
      </c>
      <c r="E95" s="38"/>
      <c r="F95" s="197" t="s">
        <v>154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137</v>
      </c>
      <c r="AU95" s="15" t="s">
        <v>71</v>
      </c>
    </row>
    <row r="96" s="2" customFormat="1">
      <c r="A96" s="36"/>
      <c r="B96" s="37"/>
      <c r="C96" s="38"/>
      <c r="D96" s="233" t="s">
        <v>155</v>
      </c>
      <c r="E96" s="38"/>
      <c r="F96" s="234" t="s">
        <v>156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155</v>
      </c>
      <c r="AU96" s="15" t="s">
        <v>71</v>
      </c>
    </row>
    <row r="97" s="10" customFormat="1">
      <c r="A97" s="10"/>
      <c r="B97" s="211"/>
      <c r="C97" s="212"/>
      <c r="D97" s="196" t="s">
        <v>147</v>
      </c>
      <c r="E97" s="213" t="s">
        <v>19</v>
      </c>
      <c r="F97" s="214" t="s">
        <v>148</v>
      </c>
      <c r="G97" s="212"/>
      <c r="H97" s="215">
        <v>375</v>
      </c>
      <c r="I97" s="216"/>
      <c r="J97" s="212"/>
      <c r="K97" s="212"/>
      <c r="L97" s="217"/>
      <c r="M97" s="218"/>
      <c r="N97" s="219"/>
      <c r="O97" s="219"/>
      <c r="P97" s="219"/>
      <c r="Q97" s="219"/>
      <c r="R97" s="219"/>
      <c r="S97" s="219"/>
      <c r="T97" s="22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21" t="s">
        <v>147</v>
      </c>
      <c r="AU97" s="221" t="s">
        <v>71</v>
      </c>
      <c r="AV97" s="10" t="s">
        <v>80</v>
      </c>
      <c r="AW97" s="10" t="s">
        <v>33</v>
      </c>
      <c r="AX97" s="10" t="s">
        <v>71</v>
      </c>
      <c r="AY97" s="221" t="s">
        <v>136</v>
      </c>
    </row>
    <row r="98" s="11" customFormat="1">
      <c r="A98" s="11"/>
      <c r="B98" s="222"/>
      <c r="C98" s="223"/>
      <c r="D98" s="196" t="s">
        <v>147</v>
      </c>
      <c r="E98" s="224" t="s">
        <v>19</v>
      </c>
      <c r="F98" s="225" t="s">
        <v>149</v>
      </c>
      <c r="G98" s="223"/>
      <c r="H98" s="226">
        <v>375</v>
      </c>
      <c r="I98" s="227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32" t="s">
        <v>147</v>
      </c>
      <c r="AU98" s="232" t="s">
        <v>71</v>
      </c>
      <c r="AV98" s="11" t="s">
        <v>135</v>
      </c>
      <c r="AW98" s="11" t="s">
        <v>33</v>
      </c>
      <c r="AX98" s="11" t="s">
        <v>78</v>
      </c>
      <c r="AY98" s="232" t="s">
        <v>136</v>
      </c>
    </row>
    <row r="99" s="2" customFormat="1" ht="21.75" customHeight="1">
      <c r="A99" s="36"/>
      <c r="B99" s="37"/>
      <c r="C99" s="183" t="s">
        <v>157</v>
      </c>
      <c r="D99" s="183" t="s">
        <v>131</v>
      </c>
      <c r="E99" s="184" t="s">
        <v>158</v>
      </c>
      <c r="F99" s="185" t="s">
        <v>159</v>
      </c>
      <c r="G99" s="186" t="s">
        <v>160</v>
      </c>
      <c r="H99" s="187">
        <v>20</v>
      </c>
      <c r="I99" s="188"/>
      <c r="J99" s="189">
        <f>ROUND(I99*H99,2)</f>
        <v>0</v>
      </c>
      <c r="K99" s="185" t="s">
        <v>152</v>
      </c>
      <c r="L99" s="42"/>
      <c r="M99" s="190" t="s">
        <v>19</v>
      </c>
      <c r="N99" s="191" t="s">
        <v>42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135</v>
      </c>
      <c r="AT99" s="194" t="s">
        <v>131</v>
      </c>
      <c r="AU99" s="194" t="s">
        <v>71</v>
      </c>
      <c r="AY99" s="15" t="s">
        <v>136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78</v>
      </c>
      <c r="BK99" s="195">
        <f>ROUND(I99*H99,2)</f>
        <v>0</v>
      </c>
      <c r="BL99" s="15" t="s">
        <v>135</v>
      </c>
      <c r="BM99" s="194" t="s">
        <v>145</v>
      </c>
    </row>
    <row r="100" s="2" customFormat="1">
      <c r="A100" s="36"/>
      <c r="B100" s="37"/>
      <c r="C100" s="38"/>
      <c r="D100" s="196" t="s">
        <v>137</v>
      </c>
      <c r="E100" s="38"/>
      <c r="F100" s="197" t="s">
        <v>161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137</v>
      </c>
      <c r="AU100" s="15" t="s">
        <v>71</v>
      </c>
    </row>
    <row r="101" s="2" customFormat="1">
      <c r="A101" s="36"/>
      <c r="B101" s="37"/>
      <c r="C101" s="38"/>
      <c r="D101" s="233" t="s">
        <v>155</v>
      </c>
      <c r="E101" s="38"/>
      <c r="F101" s="234" t="s">
        <v>162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155</v>
      </c>
      <c r="AU101" s="15" t="s">
        <v>71</v>
      </c>
    </row>
    <row r="102" s="2" customFormat="1" ht="16.5" customHeight="1">
      <c r="A102" s="36"/>
      <c r="B102" s="37"/>
      <c r="C102" s="183" t="s">
        <v>153</v>
      </c>
      <c r="D102" s="183" t="s">
        <v>131</v>
      </c>
      <c r="E102" s="184" t="s">
        <v>163</v>
      </c>
      <c r="F102" s="185" t="s">
        <v>164</v>
      </c>
      <c r="G102" s="186" t="s">
        <v>165</v>
      </c>
      <c r="H102" s="187">
        <v>178</v>
      </c>
      <c r="I102" s="188"/>
      <c r="J102" s="189">
        <f>ROUND(I102*H102,2)</f>
        <v>0</v>
      </c>
      <c r="K102" s="185" t="s">
        <v>152</v>
      </c>
      <c r="L102" s="42"/>
      <c r="M102" s="190" t="s">
        <v>19</v>
      </c>
      <c r="N102" s="191" t="s">
        <v>42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135</v>
      </c>
      <c r="AT102" s="194" t="s">
        <v>131</v>
      </c>
      <c r="AU102" s="194" t="s">
        <v>71</v>
      </c>
      <c r="AY102" s="15" t="s">
        <v>136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78</v>
      </c>
      <c r="BK102" s="195">
        <f>ROUND(I102*H102,2)</f>
        <v>0</v>
      </c>
      <c r="BL102" s="15" t="s">
        <v>135</v>
      </c>
      <c r="BM102" s="194" t="s">
        <v>166</v>
      </c>
    </row>
    <row r="103" s="2" customFormat="1">
      <c r="A103" s="36"/>
      <c r="B103" s="37"/>
      <c r="C103" s="38"/>
      <c r="D103" s="196" t="s">
        <v>137</v>
      </c>
      <c r="E103" s="38"/>
      <c r="F103" s="197" t="s">
        <v>167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137</v>
      </c>
      <c r="AU103" s="15" t="s">
        <v>71</v>
      </c>
    </row>
    <row r="104" s="2" customFormat="1">
      <c r="A104" s="36"/>
      <c r="B104" s="37"/>
      <c r="C104" s="38"/>
      <c r="D104" s="233" t="s">
        <v>155</v>
      </c>
      <c r="E104" s="38"/>
      <c r="F104" s="234" t="s">
        <v>168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155</v>
      </c>
      <c r="AU104" s="15" t="s">
        <v>71</v>
      </c>
    </row>
    <row r="105" s="2" customFormat="1" ht="16.5" customHeight="1">
      <c r="A105" s="36"/>
      <c r="B105" s="37"/>
      <c r="C105" s="183" t="s">
        <v>169</v>
      </c>
      <c r="D105" s="183" t="s">
        <v>131</v>
      </c>
      <c r="E105" s="184" t="s">
        <v>170</v>
      </c>
      <c r="F105" s="185" t="s">
        <v>171</v>
      </c>
      <c r="G105" s="186" t="s">
        <v>165</v>
      </c>
      <c r="H105" s="187">
        <v>15</v>
      </c>
      <c r="I105" s="188"/>
      <c r="J105" s="189">
        <f>ROUND(I105*H105,2)</f>
        <v>0</v>
      </c>
      <c r="K105" s="185" t="s">
        <v>152</v>
      </c>
      <c r="L105" s="42"/>
      <c r="M105" s="190" t="s">
        <v>19</v>
      </c>
      <c r="N105" s="191" t="s">
        <v>42</v>
      </c>
      <c r="O105" s="82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135</v>
      </c>
      <c r="AT105" s="194" t="s">
        <v>131</v>
      </c>
      <c r="AU105" s="194" t="s">
        <v>71</v>
      </c>
      <c r="AY105" s="15" t="s">
        <v>136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78</v>
      </c>
      <c r="BK105" s="195">
        <f>ROUND(I105*H105,2)</f>
        <v>0</v>
      </c>
      <c r="BL105" s="15" t="s">
        <v>135</v>
      </c>
      <c r="BM105" s="194" t="s">
        <v>172</v>
      </c>
    </row>
    <row r="106" s="2" customFormat="1">
      <c r="A106" s="36"/>
      <c r="B106" s="37"/>
      <c r="C106" s="38"/>
      <c r="D106" s="196" t="s">
        <v>137</v>
      </c>
      <c r="E106" s="38"/>
      <c r="F106" s="197" t="s">
        <v>173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137</v>
      </c>
      <c r="AU106" s="15" t="s">
        <v>71</v>
      </c>
    </row>
    <row r="107" s="2" customFormat="1">
      <c r="A107" s="36"/>
      <c r="B107" s="37"/>
      <c r="C107" s="38"/>
      <c r="D107" s="233" t="s">
        <v>155</v>
      </c>
      <c r="E107" s="38"/>
      <c r="F107" s="234" t="s">
        <v>174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155</v>
      </c>
      <c r="AU107" s="15" t="s">
        <v>71</v>
      </c>
    </row>
    <row r="108" s="2" customFormat="1" ht="16.5" customHeight="1">
      <c r="A108" s="36"/>
      <c r="B108" s="37"/>
      <c r="C108" s="183" t="s">
        <v>145</v>
      </c>
      <c r="D108" s="183" t="s">
        <v>131</v>
      </c>
      <c r="E108" s="184" t="s">
        <v>175</v>
      </c>
      <c r="F108" s="185" t="s">
        <v>176</v>
      </c>
      <c r="G108" s="186" t="s">
        <v>165</v>
      </c>
      <c r="H108" s="187">
        <v>13</v>
      </c>
      <c r="I108" s="188"/>
      <c r="J108" s="189">
        <f>ROUND(I108*H108,2)</f>
        <v>0</v>
      </c>
      <c r="K108" s="185" t="s">
        <v>152</v>
      </c>
      <c r="L108" s="42"/>
      <c r="M108" s="190" t="s">
        <v>19</v>
      </c>
      <c r="N108" s="191" t="s">
        <v>42</v>
      </c>
      <c r="O108" s="82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4" t="s">
        <v>135</v>
      </c>
      <c r="AT108" s="194" t="s">
        <v>131</v>
      </c>
      <c r="AU108" s="194" t="s">
        <v>71</v>
      </c>
      <c r="AY108" s="15" t="s">
        <v>136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5" t="s">
        <v>78</v>
      </c>
      <c r="BK108" s="195">
        <f>ROUND(I108*H108,2)</f>
        <v>0</v>
      </c>
      <c r="BL108" s="15" t="s">
        <v>135</v>
      </c>
      <c r="BM108" s="194" t="s">
        <v>177</v>
      </c>
    </row>
    <row r="109" s="2" customFormat="1">
      <c r="A109" s="36"/>
      <c r="B109" s="37"/>
      <c r="C109" s="38"/>
      <c r="D109" s="196" t="s">
        <v>137</v>
      </c>
      <c r="E109" s="38"/>
      <c r="F109" s="197" t="s">
        <v>178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137</v>
      </c>
      <c r="AU109" s="15" t="s">
        <v>71</v>
      </c>
    </row>
    <row r="110" s="2" customFormat="1">
      <c r="A110" s="36"/>
      <c r="B110" s="37"/>
      <c r="C110" s="38"/>
      <c r="D110" s="233" t="s">
        <v>155</v>
      </c>
      <c r="E110" s="38"/>
      <c r="F110" s="234" t="s">
        <v>179</v>
      </c>
      <c r="G110" s="38"/>
      <c r="H110" s="38"/>
      <c r="I110" s="198"/>
      <c r="J110" s="38"/>
      <c r="K110" s="38"/>
      <c r="L110" s="42"/>
      <c r="M110" s="199"/>
      <c r="N110" s="20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155</v>
      </c>
      <c r="AU110" s="15" t="s">
        <v>71</v>
      </c>
    </row>
    <row r="111" s="2" customFormat="1" ht="21.75" customHeight="1">
      <c r="A111" s="36"/>
      <c r="B111" s="37"/>
      <c r="C111" s="183" t="s">
        <v>180</v>
      </c>
      <c r="D111" s="183" t="s">
        <v>131</v>
      </c>
      <c r="E111" s="184" t="s">
        <v>181</v>
      </c>
      <c r="F111" s="185" t="s">
        <v>182</v>
      </c>
      <c r="G111" s="186" t="s">
        <v>183</v>
      </c>
      <c r="H111" s="187">
        <v>32</v>
      </c>
      <c r="I111" s="188"/>
      <c r="J111" s="189">
        <f>ROUND(I111*H111,2)</f>
        <v>0</v>
      </c>
      <c r="K111" s="185" t="s">
        <v>152</v>
      </c>
      <c r="L111" s="42"/>
      <c r="M111" s="190" t="s">
        <v>19</v>
      </c>
      <c r="N111" s="191" t="s">
        <v>42</v>
      </c>
      <c r="O111" s="82"/>
      <c r="P111" s="192">
        <f>O111*H111</f>
        <v>0</v>
      </c>
      <c r="Q111" s="192">
        <v>0.00020000000000000001</v>
      </c>
      <c r="R111" s="192">
        <f>Q111*H111</f>
        <v>0.0064000000000000003</v>
      </c>
      <c r="S111" s="192">
        <v>0</v>
      </c>
      <c r="T111" s="193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4" t="s">
        <v>135</v>
      </c>
      <c r="AT111" s="194" t="s">
        <v>131</v>
      </c>
      <c r="AU111" s="194" t="s">
        <v>71</v>
      </c>
      <c r="AY111" s="15" t="s">
        <v>136</v>
      </c>
      <c r="BE111" s="195">
        <f>IF(N111="základní",J111,0)</f>
        <v>0</v>
      </c>
      <c r="BF111" s="195">
        <f>IF(N111="snížená",J111,0)</f>
        <v>0</v>
      </c>
      <c r="BG111" s="195">
        <f>IF(N111="zákl. přenesená",J111,0)</f>
        <v>0</v>
      </c>
      <c r="BH111" s="195">
        <f>IF(N111="sníž. přenesená",J111,0)</f>
        <v>0</v>
      </c>
      <c r="BI111" s="195">
        <f>IF(N111="nulová",J111,0)</f>
        <v>0</v>
      </c>
      <c r="BJ111" s="15" t="s">
        <v>78</v>
      </c>
      <c r="BK111" s="195">
        <f>ROUND(I111*H111,2)</f>
        <v>0</v>
      </c>
      <c r="BL111" s="15" t="s">
        <v>135</v>
      </c>
      <c r="BM111" s="194" t="s">
        <v>184</v>
      </c>
    </row>
    <row r="112" s="2" customFormat="1">
      <c r="A112" s="36"/>
      <c r="B112" s="37"/>
      <c r="C112" s="38"/>
      <c r="D112" s="196" t="s">
        <v>137</v>
      </c>
      <c r="E112" s="38"/>
      <c r="F112" s="197" t="s">
        <v>185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137</v>
      </c>
      <c r="AU112" s="15" t="s">
        <v>71</v>
      </c>
    </row>
    <row r="113" s="2" customFormat="1">
      <c r="A113" s="36"/>
      <c r="B113" s="37"/>
      <c r="C113" s="38"/>
      <c r="D113" s="233" t="s">
        <v>155</v>
      </c>
      <c r="E113" s="38"/>
      <c r="F113" s="234" t="s">
        <v>186</v>
      </c>
      <c r="G113" s="38"/>
      <c r="H113" s="38"/>
      <c r="I113" s="198"/>
      <c r="J113" s="38"/>
      <c r="K113" s="38"/>
      <c r="L113" s="42"/>
      <c r="M113" s="199"/>
      <c r="N113" s="200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155</v>
      </c>
      <c r="AU113" s="15" t="s">
        <v>71</v>
      </c>
    </row>
    <row r="114" s="10" customFormat="1">
      <c r="A114" s="10"/>
      <c r="B114" s="211"/>
      <c r="C114" s="212"/>
      <c r="D114" s="196" t="s">
        <v>147</v>
      </c>
      <c r="E114" s="213" t="s">
        <v>19</v>
      </c>
      <c r="F114" s="214" t="s">
        <v>187</v>
      </c>
      <c r="G114" s="212"/>
      <c r="H114" s="215">
        <v>32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21" t="s">
        <v>147</v>
      </c>
      <c r="AU114" s="221" t="s">
        <v>71</v>
      </c>
      <c r="AV114" s="10" t="s">
        <v>80</v>
      </c>
      <c r="AW114" s="10" t="s">
        <v>33</v>
      </c>
      <c r="AX114" s="10" t="s">
        <v>71</v>
      </c>
      <c r="AY114" s="221" t="s">
        <v>136</v>
      </c>
    </row>
    <row r="115" s="12" customFormat="1">
      <c r="A115" s="12"/>
      <c r="B115" s="235"/>
      <c r="C115" s="236"/>
      <c r="D115" s="196" t="s">
        <v>147</v>
      </c>
      <c r="E115" s="237" t="s">
        <v>19</v>
      </c>
      <c r="F115" s="238" t="s">
        <v>188</v>
      </c>
      <c r="G115" s="236"/>
      <c r="H115" s="237" t="s">
        <v>19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44" t="s">
        <v>147</v>
      </c>
      <c r="AU115" s="244" t="s">
        <v>71</v>
      </c>
      <c r="AV115" s="12" t="s">
        <v>78</v>
      </c>
      <c r="AW115" s="12" t="s">
        <v>33</v>
      </c>
      <c r="AX115" s="12" t="s">
        <v>71</v>
      </c>
      <c r="AY115" s="244" t="s">
        <v>136</v>
      </c>
    </row>
    <row r="116" s="12" customFormat="1">
      <c r="A116" s="12"/>
      <c r="B116" s="235"/>
      <c r="C116" s="236"/>
      <c r="D116" s="196" t="s">
        <v>147</v>
      </c>
      <c r="E116" s="237" t="s">
        <v>19</v>
      </c>
      <c r="F116" s="238" t="s">
        <v>189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44" t="s">
        <v>147</v>
      </c>
      <c r="AU116" s="244" t="s">
        <v>71</v>
      </c>
      <c r="AV116" s="12" t="s">
        <v>78</v>
      </c>
      <c r="AW116" s="12" t="s">
        <v>33</v>
      </c>
      <c r="AX116" s="12" t="s">
        <v>71</v>
      </c>
      <c r="AY116" s="244" t="s">
        <v>136</v>
      </c>
    </row>
    <row r="117" s="12" customFormat="1">
      <c r="A117" s="12"/>
      <c r="B117" s="235"/>
      <c r="C117" s="236"/>
      <c r="D117" s="196" t="s">
        <v>147</v>
      </c>
      <c r="E117" s="237" t="s">
        <v>19</v>
      </c>
      <c r="F117" s="238" t="s">
        <v>190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44" t="s">
        <v>147</v>
      </c>
      <c r="AU117" s="244" t="s">
        <v>71</v>
      </c>
      <c r="AV117" s="12" t="s">
        <v>78</v>
      </c>
      <c r="AW117" s="12" t="s">
        <v>33</v>
      </c>
      <c r="AX117" s="12" t="s">
        <v>71</v>
      </c>
      <c r="AY117" s="244" t="s">
        <v>136</v>
      </c>
    </row>
    <row r="118" s="12" customFormat="1">
      <c r="A118" s="12"/>
      <c r="B118" s="235"/>
      <c r="C118" s="236"/>
      <c r="D118" s="196" t="s">
        <v>147</v>
      </c>
      <c r="E118" s="237" t="s">
        <v>19</v>
      </c>
      <c r="F118" s="238" t="s">
        <v>191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44" t="s">
        <v>147</v>
      </c>
      <c r="AU118" s="244" t="s">
        <v>71</v>
      </c>
      <c r="AV118" s="12" t="s">
        <v>78</v>
      </c>
      <c r="AW118" s="12" t="s">
        <v>33</v>
      </c>
      <c r="AX118" s="12" t="s">
        <v>71</v>
      </c>
      <c r="AY118" s="244" t="s">
        <v>136</v>
      </c>
    </row>
    <row r="119" s="11" customFormat="1">
      <c r="A119" s="11"/>
      <c r="B119" s="222"/>
      <c r="C119" s="223"/>
      <c r="D119" s="196" t="s">
        <v>147</v>
      </c>
      <c r="E119" s="224" t="s">
        <v>19</v>
      </c>
      <c r="F119" s="225" t="s">
        <v>149</v>
      </c>
      <c r="G119" s="223"/>
      <c r="H119" s="226">
        <v>32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T119" s="232" t="s">
        <v>147</v>
      </c>
      <c r="AU119" s="232" t="s">
        <v>71</v>
      </c>
      <c r="AV119" s="11" t="s">
        <v>135</v>
      </c>
      <c r="AW119" s="11" t="s">
        <v>33</v>
      </c>
      <c r="AX119" s="11" t="s">
        <v>78</v>
      </c>
      <c r="AY119" s="232" t="s">
        <v>136</v>
      </c>
    </row>
    <row r="120" s="2" customFormat="1" ht="24.15" customHeight="1">
      <c r="A120" s="36"/>
      <c r="B120" s="37"/>
      <c r="C120" s="201" t="s">
        <v>166</v>
      </c>
      <c r="D120" s="201" t="s">
        <v>142</v>
      </c>
      <c r="E120" s="202" t="s">
        <v>192</v>
      </c>
      <c r="F120" s="203" t="s">
        <v>188</v>
      </c>
      <c r="G120" s="204" t="s">
        <v>160</v>
      </c>
      <c r="H120" s="205">
        <v>8</v>
      </c>
      <c r="I120" s="206"/>
      <c r="J120" s="207">
        <f>ROUND(I120*H120,2)</f>
        <v>0</v>
      </c>
      <c r="K120" s="203" t="s">
        <v>19</v>
      </c>
      <c r="L120" s="208"/>
      <c r="M120" s="209" t="s">
        <v>19</v>
      </c>
      <c r="N120" s="210" t="s">
        <v>42</v>
      </c>
      <c r="O120" s="82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4" t="s">
        <v>145</v>
      </c>
      <c r="AT120" s="194" t="s">
        <v>142</v>
      </c>
      <c r="AU120" s="194" t="s">
        <v>71</v>
      </c>
      <c r="AY120" s="15" t="s">
        <v>136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5" t="s">
        <v>78</v>
      </c>
      <c r="BK120" s="195">
        <f>ROUND(I120*H120,2)</f>
        <v>0</v>
      </c>
      <c r="BL120" s="15" t="s">
        <v>135</v>
      </c>
      <c r="BM120" s="194" t="s">
        <v>193</v>
      </c>
    </row>
    <row r="121" s="2" customFormat="1">
      <c r="A121" s="36"/>
      <c r="B121" s="37"/>
      <c r="C121" s="38"/>
      <c r="D121" s="196" t="s">
        <v>137</v>
      </c>
      <c r="E121" s="38"/>
      <c r="F121" s="197" t="s">
        <v>188</v>
      </c>
      <c r="G121" s="38"/>
      <c r="H121" s="38"/>
      <c r="I121" s="198"/>
      <c r="J121" s="38"/>
      <c r="K121" s="38"/>
      <c r="L121" s="42"/>
      <c r="M121" s="199"/>
      <c r="N121" s="200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137</v>
      </c>
      <c r="AU121" s="15" t="s">
        <v>71</v>
      </c>
    </row>
    <row r="122" s="2" customFormat="1" ht="16.5" customHeight="1">
      <c r="A122" s="36"/>
      <c r="B122" s="37"/>
      <c r="C122" s="201" t="s">
        <v>194</v>
      </c>
      <c r="D122" s="201" t="s">
        <v>142</v>
      </c>
      <c r="E122" s="202" t="s">
        <v>195</v>
      </c>
      <c r="F122" s="203" t="s">
        <v>190</v>
      </c>
      <c r="G122" s="204" t="s">
        <v>196</v>
      </c>
      <c r="H122" s="205">
        <v>0.20000000000000001</v>
      </c>
      <c r="I122" s="206"/>
      <c r="J122" s="207">
        <f>ROUND(I122*H122,2)</f>
        <v>0</v>
      </c>
      <c r="K122" s="203" t="s">
        <v>19</v>
      </c>
      <c r="L122" s="208"/>
      <c r="M122" s="209" t="s">
        <v>19</v>
      </c>
      <c r="N122" s="210" t="s">
        <v>42</v>
      </c>
      <c r="O122" s="82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4" t="s">
        <v>145</v>
      </c>
      <c r="AT122" s="194" t="s">
        <v>142</v>
      </c>
      <c r="AU122" s="194" t="s">
        <v>71</v>
      </c>
      <c r="AY122" s="15" t="s">
        <v>136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5" t="s">
        <v>78</v>
      </c>
      <c r="BK122" s="195">
        <f>ROUND(I122*H122,2)</f>
        <v>0</v>
      </c>
      <c r="BL122" s="15" t="s">
        <v>135</v>
      </c>
      <c r="BM122" s="194" t="s">
        <v>197</v>
      </c>
    </row>
    <row r="123" s="2" customFormat="1">
      <c r="A123" s="36"/>
      <c r="B123" s="37"/>
      <c r="C123" s="38"/>
      <c r="D123" s="196" t="s">
        <v>137</v>
      </c>
      <c r="E123" s="38"/>
      <c r="F123" s="197" t="s">
        <v>190</v>
      </c>
      <c r="G123" s="38"/>
      <c r="H123" s="38"/>
      <c r="I123" s="198"/>
      <c r="J123" s="38"/>
      <c r="K123" s="38"/>
      <c r="L123" s="42"/>
      <c r="M123" s="199"/>
      <c r="N123" s="20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137</v>
      </c>
      <c r="AU123" s="15" t="s">
        <v>71</v>
      </c>
    </row>
    <row r="124" s="2" customFormat="1" ht="16.5" customHeight="1">
      <c r="A124" s="36"/>
      <c r="B124" s="37"/>
      <c r="C124" s="183" t="s">
        <v>172</v>
      </c>
      <c r="D124" s="183" t="s">
        <v>131</v>
      </c>
      <c r="E124" s="184" t="s">
        <v>198</v>
      </c>
      <c r="F124" s="185" t="s">
        <v>199</v>
      </c>
      <c r="G124" s="186" t="s">
        <v>200</v>
      </c>
      <c r="H124" s="187">
        <v>97.5</v>
      </c>
      <c r="I124" s="188"/>
      <c r="J124" s="189">
        <f>ROUND(I124*H124,2)</f>
        <v>0</v>
      </c>
      <c r="K124" s="185" t="s">
        <v>152</v>
      </c>
      <c r="L124" s="42"/>
      <c r="M124" s="190" t="s">
        <v>19</v>
      </c>
      <c r="N124" s="191" t="s">
        <v>42</v>
      </c>
      <c r="O124" s="82"/>
      <c r="P124" s="192">
        <f>O124*H124</f>
        <v>0</v>
      </c>
      <c r="Q124" s="192">
        <v>6.0000000000000002E-05</v>
      </c>
      <c r="R124" s="192">
        <f>Q124*H124</f>
        <v>0.0058500000000000002</v>
      </c>
      <c r="S124" s="192">
        <v>0</v>
      </c>
      <c r="T124" s="19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4" t="s">
        <v>135</v>
      </c>
      <c r="AT124" s="194" t="s">
        <v>131</v>
      </c>
      <c r="AU124" s="194" t="s">
        <v>71</v>
      </c>
      <c r="AY124" s="15" t="s">
        <v>136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78</v>
      </c>
      <c r="BK124" s="195">
        <f>ROUND(I124*H124,2)</f>
        <v>0</v>
      </c>
      <c r="BL124" s="15" t="s">
        <v>135</v>
      </c>
      <c r="BM124" s="194" t="s">
        <v>201</v>
      </c>
    </row>
    <row r="125" s="2" customFormat="1">
      <c r="A125" s="36"/>
      <c r="B125" s="37"/>
      <c r="C125" s="38"/>
      <c r="D125" s="196" t="s">
        <v>137</v>
      </c>
      <c r="E125" s="38"/>
      <c r="F125" s="197" t="s">
        <v>202</v>
      </c>
      <c r="G125" s="38"/>
      <c r="H125" s="38"/>
      <c r="I125" s="198"/>
      <c r="J125" s="38"/>
      <c r="K125" s="38"/>
      <c r="L125" s="42"/>
      <c r="M125" s="199"/>
      <c r="N125" s="20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137</v>
      </c>
      <c r="AU125" s="15" t="s">
        <v>71</v>
      </c>
    </row>
    <row r="126" s="2" customFormat="1">
      <c r="A126" s="36"/>
      <c r="B126" s="37"/>
      <c r="C126" s="38"/>
      <c r="D126" s="233" t="s">
        <v>155</v>
      </c>
      <c r="E126" s="38"/>
      <c r="F126" s="234" t="s">
        <v>203</v>
      </c>
      <c r="G126" s="38"/>
      <c r="H126" s="38"/>
      <c r="I126" s="198"/>
      <c r="J126" s="38"/>
      <c r="K126" s="38"/>
      <c r="L126" s="42"/>
      <c r="M126" s="199"/>
      <c r="N126" s="200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155</v>
      </c>
      <c r="AU126" s="15" t="s">
        <v>71</v>
      </c>
    </row>
    <row r="127" s="2" customFormat="1" ht="21.75" customHeight="1">
      <c r="A127" s="36"/>
      <c r="B127" s="37"/>
      <c r="C127" s="183" t="s">
        <v>204</v>
      </c>
      <c r="D127" s="183" t="s">
        <v>131</v>
      </c>
      <c r="E127" s="184" t="s">
        <v>205</v>
      </c>
      <c r="F127" s="185" t="s">
        <v>206</v>
      </c>
      <c r="G127" s="186" t="s">
        <v>140</v>
      </c>
      <c r="H127" s="187">
        <v>0.95999999999999996</v>
      </c>
      <c r="I127" s="188"/>
      <c r="J127" s="189">
        <f>ROUND(I127*H127,2)</f>
        <v>0</v>
      </c>
      <c r="K127" s="185" t="s">
        <v>19</v>
      </c>
      <c r="L127" s="42"/>
      <c r="M127" s="190" t="s">
        <v>19</v>
      </c>
      <c r="N127" s="191" t="s">
        <v>42</v>
      </c>
      <c r="O127" s="82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4" t="s">
        <v>135</v>
      </c>
      <c r="AT127" s="194" t="s">
        <v>131</v>
      </c>
      <c r="AU127" s="194" t="s">
        <v>71</v>
      </c>
      <c r="AY127" s="15" t="s">
        <v>136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5" t="s">
        <v>78</v>
      </c>
      <c r="BK127" s="195">
        <f>ROUND(I127*H127,2)</f>
        <v>0</v>
      </c>
      <c r="BL127" s="15" t="s">
        <v>135</v>
      </c>
      <c r="BM127" s="194" t="s">
        <v>207</v>
      </c>
    </row>
    <row r="128" s="2" customFormat="1">
      <c r="A128" s="36"/>
      <c r="B128" s="37"/>
      <c r="C128" s="38"/>
      <c r="D128" s="196" t="s">
        <v>137</v>
      </c>
      <c r="E128" s="38"/>
      <c r="F128" s="197" t="s">
        <v>206</v>
      </c>
      <c r="G128" s="38"/>
      <c r="H128" s="38"/>
      <c r="I128" s="198"/>
      <c r="J128" s="38"/>
      <c r="K128" s="38"/>
      <c r="L128" s="42"/>
      <c r="M128" s="199"/>
      <c r="N128" s="200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137</v>
      </c>
      <c r="AU128" s="15" t="s">
        <v>71</v>
      </c>
    </row>
    <row r="129" s="10" customFormat="1">
      <c r="A129" s="10"/>
      <c r="B129" s="211"/>
      <c r="C129" s="212"/>
      <c r="D129" s="196" t="s">
        <v>147</v>
      </c>
      <c r="E129" s="213" t="s">
        <v>19</v>
      </c>
      <c r="F129" s="214" t="s">
        <v>208</v>
      </c>
      <c r="G129" s="212"/>
      <c r="H129" s="215">
        <v>0.95999999999999996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1" t="s">
        <v>147</v>
      </c>
      <c r="AU129" s="221" t="s">
        <v>71</v>
      </c>
      <c r="AV129" s="10" t="s">
        <v>80</v>
      </c>
      <c r="AW129" s="10" t="s">
        <v>33</v>
      </c>
      <c r="AX129" s="10" t="s">
        <v>71</v>
      </c>
      <c r="AY129" s="221" t="s">
        <v>136</v>
      </c>
    </row>
    <row r="130" s="11" customFormat="1">
      <c r="A130" s="11"/>
      <c r="B130" s="222"/>
      <c r="C130" s="223"/>
      <c r="D130" s="196" t="s">
        <v>147</v>
      </c>
      <c r="E130" s="224" t="s">
        <v>19</v>
      </c>
      <c r="F130" s="225" t="s">
        <v>149</v>
      </c>
      <c r="G130" s="223"/>
      <c r="H130" s="226">
        <v>0.95999999999999996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32" t="s">
        <v>147</v>
      </c>
      <c r="AU130" s="232" t="s">
        <v>71</v>
      </c>
      <c r="AV130" s="11" t="s">
        <v>135</v>
      </c>
      <c r="AW130" s="11" t="s">
        <v>33</v>
      </c>
      <c r="AX130" s="11" t="s">
        <v>78</v>
      </c>
      <c r="AY130" s="232" t="s">
        <v>136</v>
      </c>
    </row>
    <row r="131" s="2" customFormat="1" ht="21.75" customHeight="1">
      <c r="A131" s="36"/>
      <c r="B131" s="37"/>
      <c r="C131" s="183" t="s">
        <v>177</v>
      </c>
      <c r="D131" s="183" t="s">
        <v>131</v>
      </c>
      <c r="E131" s="184" t="s">
        <v>181</v>
      </c>
      <c r="F131" s="185" t="s">
        <v>182</v>
      </c>
      <c r="G131" s="186" t="s">
        <v>183</v>
      </c>
      <c r="H131" s="187">
        <v>792.5</v>
      </c>
      <c r="I131" s="188"/>
      <c r="J131" s="189">
        <f>ROUND(I131*H131,2)</f>
        <v>0</v>
      </c>
      <c r="K131" s="185" t="s">
        <v>152</v>
      </c>
      <c r="L131" s="42"/>
      <c r="M131" s="190" t="s">
        <v>19</v>
      </c>
      <c r="N131" s="191" t="s">
        <v>42</v>
      </c>
      <c r="O131" s="82"/>
      <c r="P131" s="192">
        <f>O131*H131</f>
        <v>0</v>
      </c>
      <c r="Q131" s="192">
        <v>0.00020000000000000001</v>
      </c>
      <c r="R131" s="192">
        <f>Q131*H131</f>
        <v>0.1585</v>
      </c>
      <c r="S131" s="192">
        <v>0</v>
      </c>
      <c r="T131" s="19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4" t="s">
        <v>135</v>
      </c>
      <c r="AT131" s="194" t="s">
        <v>131</v>
      </c>
      <c r="AU131" s="194" t="s">
        <v>71</v>
      </c>
      <c r="AY131" s="15" t="s">
        <v>136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5" t="s">
        <v>78</v>
      </c>
      <c r="BK131" s="195">
        <f>ROUND(I131*H131,2)</f>
        <v>0</v>
      </c>
      <c r="BL131" s="15" t="s">
        <v>135</v>
      </c>
      <c r="BM131" s="194" t="s">
        <v>209</v>
      </c>
    </row>
    <row r="132" s="2" customFormat="1">
      <c r="A132" s="36"/>
      <c r="B132" s="37"/>
      <c r="C132" s="38"/>
      <c r="D132" s="196" t="s">
        <v>137</v>
      </c>
      <c r="E132" s="38"/>
      <c r="F132" s="197" t="s">
        <v>185</v>
      </c>
      <c r="G132" s="38"/>
      <c r="H132" s="38"/>
      <c r="I132" s="198"/>
      <c r="J132" s="38"/>
      <c r="K132" s="38"/>
      <c r="L132" s="42"/>
      <c r="M132" s="199"/>
      <c r="N132" s="200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137</v>
      </c>
      <c r="AU132" s="15" t="s">
        <v>71</v>
      </c>
    </row>
    <row r="133" s="2" customFormat="1">
      <c r="A133" s="36"/>
      <c r="B133" s="37"/>
      <c r="C133" s="38"/>
      <c r="D133" s="233" t="s">
        <v>155</v>
      </c>
      <c r="E133" s="38"/>
      <c r="F133" s="234" t="s">
        <v>186</v>
      </c>
      <c r="G133" s="38"/>
      <c r="H133" s="38"/>
      <c r="I133" s="198"/>
      <c r="J133" s="38"/>
      <c r="K133" s="38"/>
      <c r="L133" s="42"/>
      <c r="M133" s="199"/>
      <c r="N133" s="200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155</v>
      </c>
      <c r="AU133" s="15" t="s">
        <v>71</v>
      </c>
    </row>
    <row r="134" s="10" customFormat="1">
      <c r="A134" s="10"/>
      <c r="B134" s="211"/>
      <c r="C134" s="212"/>
      <c r="D134" s="196" t="s">
        <v>147</v>
      </c>
      <c r="E134" s="213" t="s">
        <v>19</v>
      </c>
      <c r="F134" s="214" t="s">
        <v>210</v>
      </c>
      <c r="G134" s="212"/>
      <c r="H134" s="215">
        <v>792.5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21" t="s">
        <v>147</v>
      </c>
      <c r="AU134" s="221" t="s">
        <v>71</v>
      </c>
      <c r="AV134" s="10" t="s">
        <v>80</v>
      </c>
      <c r="AW134" s="10" t="s">
        <v>33</v>
      </c>
      <c r="AX134" s="10" t="s">
        <v>71</v>
      </c>
      <c r="AY134" s="221" t="s">
        <v>136</v>
      </c>
    </row>
    <row r="135" s="11" customFormat="1">
      <c r="A135" s="11"/>
      <c r="B135" s="222"/>
      <c r="C135" s="223"/>
      <c r="D135" s="196" t="s">
        <v>147</v>
      </c>
      <c r="E135" s="224" t="s">
        <v>19</v>
      </c>
      <c r="F135" s="225" t="s">
        <v>149</v>
      </c>
      <c r="G135" s="223"/>
      <c r="H135" s="226">
        <v>792.5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32" t="s">
        <v>147</v>
      </c>
      <c r="AU135" s="232" t="s">
        <v>71</v>
      </c>
      <c r="AV135" s="11" t="s">
        <v>135</v>
      </c>
      <c r="AW135" s="11" t="s">
        <v>33</v>
      </c>
      <c r="AX135" s="11" t="s">
        <v>78</v>
      </c>
      <c r="AY135" s="232" t="s">
        <v>136</v>
      </c>
    </row>
    <row r="136" s="2" customFormat="1" ht="24.15" customHeight="1">
      <c r="A136" s="36"/>
      <c r="B136" s="37"/>
      <c r="C136" s="201" t="s">
        <v>8</v>
      </c>
      <c r="D136" s="201" t="s">
        <v>142</v>
      </c>
      <c r="E136" s="202" t="s">
        <v>211</v>
      </c>
      <c r="F136" s="203" t="s">
        <v>212</v>
      </c>
      <c r="G136" s="204" t="s">
        <v>134</v>
      </c>
      <c r="H136" s="205">
        <v>317</v>
      </c>
      <c r="I136" s="206"/>
      <c r="J136" s="207">
        <f>ROUND(I136*H136,2)</f>
        <v>0</v>
      </c>
      <c r="K136" s="203" t="s">
        <v>19</v>
      </c>
      <c r="L136" s="208"/>
      <c r="M136" s="209" t="s">
        <v>19</v>
      </c>
      <c r="N136" s="210" t="s">
        <v>42</v>
      </c>
      <c r="O136" s="82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4" t="s">
        <v>145</v>
      </c>
      <c r="AT136" s="194" t="s">
        <v>142</v>
      </c>
      <c r="AU136" s="194" t="s">
        <v>71</v>
      </c>
      <c r="AY136" s="15" t="s">
        <v>136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5" t="s">
        <v>78</v>
      </c>
      <c r="BK136" s="195">
        <f>ROUND(I136*H136,2)</f>
        <v>0</v>
      </c>
      <c r="BL136" s="15" t="s">
        <v>135</v>
      </c>
      <c r="BM136" s="194" t="s">
        <v>213</v>
      </c>
    </row>
    <row r="137" s="2" customFormat="1">
      <c r="A137" s="36"/>
      <c r="B137" s="37"/>
      <c r="C137" s="38"/>
      <c r="D137" s="196" t="s">
        <v>137</v>
      </c>
      <c r="E137" s="38"/>
      <c r="F137" s="197" t="s">
        <v>212</v>
      </c>
      <c r="G137" s="38"/>
      <c r="H137" s="38"/>
      <c r="I137" s="198"/>
      <c r="J137" s="38"/>
      <c r="K137" s="38"/>
      <c r="L137" s="42"/>
      <c r="M137" s="199"/>
      <c r="N137" s="200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137</v>
      </c>
      <c r="AU137" s="15" t="s">
        <v>71</v>
      </c>
    </row>
    <row r="138" s="2" customFormat="1" ht="21.75" customHeight="1">
      <c r="A138" s="36"/>
      <c r="B138" s="37"/>
      <c r="C138" s="201" t="s">
        <v>184</v>
      </c>
      <c r="D138" s="201" t="s">
        <v>142</v>
      </c>
      <c r="E138" s="202" t="s">
        <v>214</v>
      </c>
      <c r="F138" s="203" t="s">
        <v>215</v>
      </c>
      <c r="G138" s="204" t="s">
        <v>134</v>
      </c>
      <c r="H138" s="205">
        <v>165</v>
      </c>
      <c r="I138" s="206"/>
      <c r="J138" s="207">
        <f>ROUND(I138*H138,2)</f>
        <v>0</v>
      </c>
      <c r="K138" s="203" t="s">
        <v>19</v>
      </c>
      <c r="L138" s="208"/>
      <c r="M138" s="209" t="s">
        <v>19</v>
      </c>
      <c r="N138" s="210" t="s">
        <v>42</v>
      </c>
      <c r="O138" s="82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4" t="s">
        <v>145</v>
      </c>
      <c r="AT138" s="194" t="s">
        <v>142</v>
      </c>
      <c r="AU138" s="194" t="s">
        <v>71</v>
      </c>
      <c r="AY138" s="15" t="s">
        <v>136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5" t="s">
        <v>78</v>
      </c>
      <c r="BK138" s="195">
        <f>ROUND(I138*H138,2)</f>
        <v>0</v>
      </c>
      <c r="BL138" s="15" t="s">
        <v>135</v>
      </c>
      <c r="BM138" s="194" t="s">
        <v>216</v>
      </c>
    </row>
    <row r="139" s="2" customFormat="1">
      <c r="A139" s="36"/>
      <c r="B139" s="37"/>
      <c r="C139" s="38"/>
      <c r="D139" s="196" t="s">
        <v>137</v>
      </c>
      <c r="E139" s="38"/>
      <c r="F139" s="197" t="s">
        <v>215</v>
      </c>
      <c r="G139" s="38"/>
      <c r="H139" s="38"/>
      <c r="I139" s="198"/>
      <c r="J139" s="38"/>
      <c r="K139" s="38"/>
      <c r="L139" s="42"/>
      <c r="M139" s="199"/>
      <c r="N139" s="200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137</v>
      </c>
      <c r="AU139" s="15" t="s">
        <v>71</v>
      </c>
    </row>
    <row r="140" s="2" customFormat="1" ht="16.5" customHeight="1">
      <c r="A140" s="36"/>
      <c r="B140" s="37"/>
      <c r="C140" s="183" t="s">
        <v>217</v>
      </c>
      <c r="D140" s="183" t="s">
        <v>131</v>
      </c>
      <c r="E140" s="184" t="s">
        <v>218</v>
      </c>
      <c r="F140" s="185" t="s">
        <v>219</v>
      </c>
      <c r="G140" s="186" t="s">
        <v>140</v>
      </c>
      <c r="H140" s="187">
        <v>1629</v>
      </c>
      <c r="I140" s="188"/>
      <c r="J140" s="189">
        <f>ROUND(I140*H140,2)</f>
        <v>0</v>
      </c>
      <c r="K140" s="185" t="s">
        <v>152</v>
      </c>
      <c r="L140" s="42"/>
      <c r="M140" s="190" t="s">
        <v>19</v>
      </c>
      <c r="N140" s="191" t="s">
        <v>42</v>
      </c>
      <c r="O140" s="82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4" t="s">
        <v>135</v>
      </c>
      <c r="AT140" s="194" t="s">
        <v>131</v>
      </c>
      <c r="AU140" s="194" t="s">
        <v>71</v>
      </c>
      <c r="AY140" s="15" t="s">
        <v>136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5" t="s">
        <v>78</v>
      </c>
      <c r="BK140" s="195">
        <f>ROUND(I140*H140,2)</f>
        <v>0</v>
      </c>
      <c r="BL140" s="15" t="s">
        <v>135</v>
      </c>
      <c r="BM140" s="194" t="s">
        <v>220</v>
      </c>
    </row>
    <row r="141" s="2" customFormat="1">
      <c r="A141" s="36"/>
      <c r="B141" s="37"/>
      <c r="C141" s="38"/>
      <c r="D141" s="196" t="s">
        <v>137</v>
      </c>
      <c r="E141" s="38"/>
      <c r="F141" s="197" t="s">
        <v>221</v>
      </c>
      <c r="G141" s="38"/>
      <c r="H141" s="38"/>
      <c r="I141" s="198"/>
      <c r="J141" s="38"/>
      <c r="K141" s="38"/>
      <c r="L141" s="42"/>
      <c r="M141" s="199"/>
      <c r="N141" s="200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137</v>
      </c>
      <c r="AU141" s="15" t="s">
        <v>71</v>
      </c>
    </row>
    <row r="142" s="2" customFormat="1">
      <c r="A142" s="36"/>
      <c r="B142" s="37"/>
      <c r="C142" s="38"/>
      <c r="D142" s="233" t="s">
        <v>155</v>
      </c>
      <c r="E142" s="38"/>
      <c r="F142" s="234" t="s">
        <v>222</v>
      </c>
      <c r="G142" s="38"/>
      <c r="H142" s="38"/>
      <c r="I142" s="198"/>
      <c r="J142" s="38"/>
      <c r="K142" s="38"/>
      <c r="L142" s="42"/>
      <c r="M142" s="199"/>
      <c r="N142" s="200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155</v>
      </c>
      <c r="AU142" s="15" t="s">
        <v>71</v>
      </c>
    </row>
    <row r="143" s="2" customFormat="1" ht="16.5" customHeight="1">
      <c r="A143" s="36"/>
      <c r="B143" s="37"/>
      <c r="C143" s="201" t="s">
        <v>201</v>
      </c>
      <c r="D143" s="201" t="s">
        <v>142</v>
      </c>
      <c r="E143" s="202" t="s">
        <v>223</v>
      </c>
      <c r="F143" s="203" t="s">
        <v>224</v>
      </c>
      <c r="G143" s="204" t="s">
        <v>140</v>
      </c>
      <c r="H143" s="205">
        <v>1955</v>
      </c>
      <c r="I143" s="206"/>
      <c r="J143" s="207">
        <f>ROUND(I143*H143,2)</f>
        <v>0</v>
      </c>
      <c r="K143" s="203" t="s">
        <v>152</v>
      </c>
      <c r="L143" s="208"/>
      <c r="M143" s="209" t="s">
        <v>19</v>
      </c>
      <c r="N143" s="210" t="s">
        <v>42</v>
      </c>
      <c r="O143" s="82"/>
      <c r="P143" s="192">
        <f>O143*H143</f>
        <v>0</v>
      </c>
      <c r="Q143" s="192">
        <v>0.0017700000000000001</v>
      </c>
      <c r="R143" s="192">
        <f>Q143*H143</f>
        <v>3.46035</v>
      </c>
      <c r="S143" s="192">
        <v>0</v>
      </c>
      <c r="T143" s="19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4" t="s">
        <v>145</v>
      </c>
      <c r="AT143" s="194" t="s">
        <v>142</v>
      </c>
      <c r="AU143" s="194" t="s">
        <v>71</v>
      </c>
      <c r="AY143" s="15" t="s">
        <v>136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5" t="s">
        <v>78</v>
      </c>
      <c r="BK143" s="195">
        <f>ROUND(I143*H143,2)</f>
        <v>0</v>
      </c>
      <c r="BL143" s="15" t="s">
        <v>135</v>
      </c>
      <c r="BM143" s="194" t="s">
        <v>225</v>
      </c>
    </row>
    <row r="144" s="2" customFormat="1">
      <c r="A144" s="36"/>
      <c r="B144" s="37"/>
      <c r="C144" s="38"/>
      <c r="D144" s="196" t="s">
        <v>137</v>
      </c>
      <c r="E144" s="38"/>
      <c r="F144" s="197" t="s">
        <v>224</v>
      </c>
      <c r="G144" s="38"/>
      <c r="H144" s="38"/>
      <c r="I144" s="198"/>
      <c r="J144" s="38"/>
      <c r="K144" s="38"/>
      <c r="L144" s="42"/>
      <c r="M144" s="199"/>
      <c r="N144" s="200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137</v>
      </c>
      <c r="AU144" s="15" t="s">
        <v>71</v>
      </c>
    </row>
    <row r="145" s="2" customFormat="1" ht="16.5" customHeight="1">
      <c r="A145" s="36"/>
      <c r="B145" s="37"/>
      <c r="C145" s="183" t="s">
        <v>226</v>
      </c>
      <c r="D145" s="183" t="s">
        <v>131</v>
      </c>
      <c r="E145" s="184" t="s">
        <v>227</v>
      </c>
      <c r="F145" s="185" t="s">
        <v>228</v>
      </c>
      <c r="G145" s="186" t="s">
        <v>140</v>
      </c>
      <c r="H145" s="187">
        <v>600</v>
      </c>
      <c r="I145" s="188"/>
      <c r="J145" s="189">
        <f>ROUND(I145*H145,2)</f>
        <v>0</v>
      </c>
      <c r="K145" s="185" t="s">
        <v>152</v>
      </c>
      <c r="L145" s="42"/>
      <c r="M145" s="190" t="s">
        <v>19</v>
      </c>
      <c r="N145" s="191" t="s">
        <v>42</v>
      </c>
      <c r="O145" s="82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4" t="s">
        <v>135</v>
      </c>
      <c r="AT145" s="194" t="s">
        <v>131</v>
      </c>
      <c r="AU145" s="194" t="s">
        <v>71</v>
      </c>
      <c r="AY145" s="15" t="s">
        <v>136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5" t="s">
        <v>78</v>
      </c>
      <c r="BK145" s="195">
        <f>ROUND(I145*H145,2)</f>
        <v>0</v>
      </c>
      <c r="BL145" s="15" t="s">
        <v>135</v>
      </c>
      <c r="BM145" s="194" t="s">
        <v>229</v>
      </c>
    </row>
    <row r="146" s="2" customFormat="1">
      <c r="A146" s="36"/>
      <c r="B146" s="37"/>
      <c r="C146" s="38"/>
      <c r="D146" s="196" t="s">
        <v>137</v>
      </c>
      <c r="E146" s="38"/>
      <c r="F146" s="197" t="s">
        <v>230</v>
      </c>
      <c r="G146" s="38"/>
      <c r="H146" s="38"/>
      <c r="I146" s="198"/>
      <c r="J146" s="38"/>
      <c r="K146" s="38"/>
      <c r="L146" s="42"/>
      <c r="M146" s="199"/>
      <c r="N146" s="200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137</v>
      </c>
      <c r="AU146" s="15" t="s">
        <v>71</v>
      </c>
    </row>
    <row r="147" s="2" customFormat="1">
      <c r="A147" s="36"/>
      <c r="B147" s="37"/>
      <c r="C147" s="38"/>
      <c r="D147" s="233" t="s">
        <v>155</v>
      </c>
      <c r="E147" s="38"/>
      <c r="F147" s="234" t="s">
        <v>231</v>
      </c>
      <c r="G147" s="38"/>
      <c r="H147" s="38"/>
      <c r="I147" s="198"/>
      <c r="J147" s="38"/>
      <c r="K147" s="38"/>
      <c r="L147" s="42"/>
      <c r="M147" s="199"/>
      <c r="N147" s="200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155</v>
      </c>
      <c r="AU147" s="15" t="s">
        <v>71</v>
      </c>
    </row>
    <row r="148" s="2" customFormat="1" ht="16.5" customHeight="1">
      <c r="A148" s="36"/>
      <c r="B148" s="37"/>
      <c r="C148" s="201" t="s">
        <v>207</v>
      </c>
      <c r="D148" s="201" t="s">
        <v>142</v>
      </c>
      <c r="E148" s="202" t="s">
        <v>232</v>
      </c>
      <c r="F148" s="203" t="s">
        <v>233</v>
      </c>
      <c r="G148" s="204" t="s">
        <v>140</v>
      </c>
      <c r="H148" s="205">
        <v>720</v>
      </c>
      <c r="I148" s="206"/>
      <c r="J148" s="207">
        <f>ROUND(I148*H148,2)</f>
        <v>0</v>
      </c>
      <c r="K148" s="203" t="s">
        <v>19</v>
      </c>
      <c r="L148" s="208"/>
      <c r="M148" s="209" t="s">
        <v>19</v>
      </c>
      <c r="N148" s="210" t="s">
        <v>42</v>
      </c>
      <c r="O148" s="82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4" t="s">
        <v>145</v>
      </c>
      <c r="AT148" s="194" t="s">
        <v>142</v>
      </c>
      <c r="AU148" s="194" t="s">
        <v>71</v>
      </c>
      <c r="AY148" s="15" t="s">
        <v>136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5" t="s">
        <v>78</v>
      </c>
      <c r="BK148" s="195">
        <f>ROUND(I148*H148,2)</f>
        <v>0</v>
      </c>
      <c r="BL148" s="15" t="s">
        <v>135</v>
      </c>
      <c r="BM148" s="194" t="s">
        <v>234</v>
      </c>
    </row>
    <row r="149" s="2" customFormat="1">
      <c r="A149" s="36"/>
      <c r="B149" s="37"/>
      <c r="C149" s="38"/>
      <c r="D149" s="196" t="s">
        <v>137</v>
      </c>
      <c r="E149" s="38"/>
      <c r="F149" s="197" t="s">
        <v>233</v>
      </c>
      <c r="G149" s="38"/>
      <c r="H149" s="38"/>
      <c r="I149" s="198"/>
      <c r="J149" s="38"/>
      <c r="K149" s="38"/>
      <c r="L149" s="42"/>
      <c r="M149" s="199"/>
      <c r="N149" s="200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137</v>
      </c>
      <c r="AU149" s="15" t="s">
        <v>71</v>
      </c>
    </row>
    <row r="150" s="10" customFormat="1">
      <c r="A150" s="10"/>
      <c r="B150" s="211"/>
      <c r="C150" s="212"/>
      <c r="D150" s="196" t="s">
        <v>147</v>
      </c>
      <c r="E150" s="213" t="s">
        <v>19</v>
      </c>
      <c r="F150" s="214" t="s">
        <v>235</v>
      </c>
      <c r="G150" s="212"/>
      <c r="H150" s="215">
        <v>720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21" t="s">
        <v>147</v>
      </c>
      <c r="AU150" s="221" t="s">
        <v>71</v>
      </c>
      <c r="AV150" s="10" t="s">
        <v>80</v>
      </c>
      <c r="AW150" s="10" t="s">
        <v>33</v>
      </c>
      <c r="AX150" s="10" t="s">
        <v>71</v>
      </c>
      <c r="AY150" s="221" t="s">
        <v>136</v>
      </c>
    </row>
    <row r="151" s="11" customFormat="1">
      <c r="A151" s="11"/>
      <c r="B151" s="222"/>
      <c r="C151" s="223"/>
      <c r="D151" s="196" t="s">
        <v>147</v>
      </c>
      <c r="E151" s="224" t="s">
        <v>19</v>
      </c>
      <c r="F151" s="225" t="s">
        <v>149</v>
      </c>
      <c r="G151" s="223"/>
      <c r="H151" s="226">
        <v>720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T151" s="232" t="s">
        <v>147</v>
      </c>
      <c r="AU151" s="232" t="s">
        <v>71</v>
      </c>
      <c r="AV151" s="11" t="s">
        <v>135</v>
      </c>
      <c r="AW151" s="11" t="s">
        <v>33</v>
      </c>
      <c r="AX151" s="11" t="s">
        <v>78</v>
      </c>
      <c r="AY151" s="232" t="s">
        <v>136</v>
      </c>
    </row>
    <row r="152" s="2" customFormat="1" ht="16.5" customHeight="1">
      <c r="A152" s="36"/>
      <c r="B152" s="37"/>
      <c r="C152" s="183" t="s">
        <v>7</v>
      </c>
      <c r="D152" s="183" t="s">
        <v>131</v>
      </c>
      <c r="E152" s="184" t="s">
        <v>236</v>
      </c>
      <c r="F152" s="185" t="s">
        <v>237</v>
      </c>
      <c r="G152" s="186" t="s">
        <v>183</v>
      </c>
      <c r="H152" s="187">
        <v>921</v>
      </c>
      <c r="I152" s="188"/>
      <c r="J152" s="189">
        <f>ROUND(I152*H152,2)</f>
        <v>0</v>
      </c>
      <c r="K152" s="185" t="s">
        <v>152</v>
      </c>
      <c r="L152" s="42"/>
      <c r="M152" s="190" t="s">
        <v>19</v>
      </c>
      <c r="N152" s="191" t="s">
        <v>42</v>
      </c>
      <c r="O152" s="82"/>
      <c r="P152" s="192">
        <f>O152*H152</f>
        <v>0</v>
      </c>
      <c r="Q152" s="192">
        <v>1.0000000000000001E-05</v>
      </c>
      <c r="R152" s="192">
        <f>Q152*H152</f>
        <v>0.0092100000000000012</v>
      </c>
      <c r="S152" s="192">
        <v>0</v>
      </c>
      <c r="T152" s="193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4" t="s">
        <v>135</v>
      </c>
      <c r="AT152" s="194" t="s">
        <v>131</v>
      </c>
      <c r="AU152" s="194" t="s">
        <v>71</v>
      </c>
      <c r="AY152" s="15" t="s">
        <v>136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5" t="s">
        <v>78</v>
      </c>
      <c r="BK152" s="195">
        <f>ROUND(I152*H152,2)</f>
        <v>0</v>
      </c>
      <c r="BL152" s="15" t="s">
        <v>135</v>
      </c>
      <c r="BM152" s="194" t="s">
        <v>238</v>
      </c>
    </row>
    <row r="153" s="2" customFormat="1">
      <c r="A153" s="36"/>
      <c r="B153" s="37"/>
      <c r="C153" s="38"/>
      <c r="D153" s="196" t="s">
        <v>137</v>
      </c>
      <c r="E153" s="38"/>
      <c r="F153" s="197" t="s">
        <v>239</v>
      </c>
      <c r="G153" s="38"/>
      <c r="H153" s="38"/>
      <c r="I153" s="198"/>
      <c r="J153" s="38"/>
      <c r="K153" s="38"/>
      <c r="L153" s="42"/>
      <c r="M153" s="199"/>
      <c r="N153" s="200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137</v>
      </c>
      <c r="AU153" s="15" t="s">
        <v>71</v>
      </c>
    </row>
    <row r="154" s="2" customFormat="1">
      <c r="A154" s="36"/>
      <c r="B154" s="37"/>
      <c r="C154" s="38"/>
      <c r="D154" s="233" t="s">
        <v>155</v>
      </c>
      <c r="E154" s="38"/>
      <c r="F154" s="234" t="s">
        <v>240</v>
      </c>
      <c r="G154" s="38"/>
      <c r="H154" s="38"/>
      <c r="I154" s="198"/>
      <c r="J154" s="38"/>
      <c r="K154" s="38"/>
      <c r="L154" s="42"/>
      <c r="M154" s="199"/>
      <c r="N154" s="200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155</v>
      </c>
      <c r="AU154" s="15" t="s">
        <v>71</v>
      </c>
    </row>
    <row r="155" s="2" customFormat="1" ht="16.5" customHeight="1">
      <c r="A155" s="36"/>
      <c r="B155" s="37"/>
      <c r="C155" s="201" t="s">
        <v>209</v>
      </c>
      <c r="D155" s="201" t="s">
        <v>142</v>
      </c>
      <c r="E155" s="202" t="s">
        <v>241</v>
      </c>
      <c r="F155" s="203" t="s">
        <v>242</v>
      </c>
      <c r="G155" s="204" t="s">
        <v>183</v>
      </c>
      <c r="H155" s="205">
        <v>400</v>
      </c>
      <c r="I155" s="206"/>
      <c r="J155" s="207">
        <f>ROUND(I155*H155,2)</f>
        <v>0</v>
      </c>
      <c r="K155" s="203" t="s">
        <v>152</v>
      </c>
      <c r="L155" s="208"/>
      <c r="M155" s="209" t="s">
        <v>19</v>
      </c>
      <c r="N155" s="210" t="s">
        <v>42</v>
      </c>
      <c r="O155" s="82"/>
      <c r="P155" s="192">
        <f>O155*H155</f>
        <v>0</v>
      </c>
      <c r="Q155" s="192">
        <v>0.00036000000000000002</v>
      </c>
      <c r="R155" s="192">
        <f>Q155*H155</f>
        <v>0.14400000000000002</v>
      </c>
      <c r="S155" s="192">
        <v>0</v>
      </c>
      <c r="T155" s="19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4" t="s">
        <v>145</v>
      </c>
      <c r="AT155" s="194" t="s">
        <v>142</v>
      </c>
      <c r="AU155" s="194" t="s">
        <v>71</v>
      </c>
      <c r="AY155" s="15" t="s">
        <v>136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5" t="s">
        <v>78</v>
      </c>
      <c r="BK155" s="195">
        <f>ROUND(I155*H155,2)</f>
        <v>0</v>
      </c>
      <c r="BL155" s="15" t="s">
        <v>135</v>
      </c>
      <c r="BM155" s="194" t="s">
        <v>243</v>
      </c>
    </row>
    <row r="156" s="2" customFormat="1">
      <c r="A156" s="36"/>
      <c r="B156" s="37"/>
      <c r="C156" s="38"/>
      <c r="D156" s="196" t="s">
        <v>137</v>
      </c>
      <c r="E156" s="38"/>
      <c r="F156" s="197" t="s">
        <v>242</v>
      </c>
      <c r="G156" s="38"/>
      <c r="H156" s="38"/>
      <c r="I156" s="198"/>
      <c r="J156" s="38"/>
      <c r="K156" s="38"/>
      <c r="L156" s="42"/>
      <c r="M156" s="199"/>
      <c r="N156" s="200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137</v>
      </c>
      <c r="AU156" s="15" t="s">
        <v>71</v>
      </c>
    </row>
    <row r="157" s="2" customFormat="1" ht="16.5" customHeight="1">
      <c r="A157" s="36"/>
      <c r="B157" s="37"/>
      <c r="C157" s="201" t="s">
        <v>244</v>
      </c>
      <c r="D157" s="201" t="s">
        <v>142</v>
      </c>
      <c r="E157" s="202" t="s">
        <v>245</v>
      </c>
      <c r="F157" s="203" t="s">
        <v>246</v>
      </c>
      <c r="G157" s="204" t="s">
        <v>183</v>
      </c>
      <c r="H157" s="205">
        <v>706</v>
      </c>
      <c r="I157" s="206"/>
      <c r="J157" s="207">
        <f>ROUND(I157*H157,2)</f>
        <v>0</v>
      </c>
      <c r="K157" s="203" t="s">
        <v>152</v>
      </c>
      <c r="L157" s="208"/>
      <c r="M157" s="209" t="s">
        <v>19</v>
      </c>
      <c r="N157" s="210" t="s">
        <v>42</v>
      </c>
      <c r="O157" s="82"/>
      <c r="P157" s="192">
        <f>O157*H157</f>
        <v>0</v>
      </c>
      <c r="Q157" s="192">
        <v>0.00021000000000000001</v>
      </c>
      <c r="R157" s="192">
        <f>Q157*H157</f>
        <v>0.14826</v>
      </c>
      <c r="S157" s="192">
        <v>0</v>
      </c>
      <c r="T157" s="193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4" t="s">
        <v>145</v>
      </c>
      <c r="AT157" s="194" t="s">
        <v>142</v>
      </c>
      <c r="AU157" s="194" t="s">
        <v>71</v>
      </c>
      <c r="AY157" s="15" t="s">
        <v>136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5" t="s">
        <v>78</v>
      </c>
      <c r="BK157" s="195">
        <f>ROUND(I157*H157,2)</f>
        <v>0</v>
      </c>
      <c r="BL157" s="15" t="s">
        <v>135</v>
      </c>
      <c r="BM157" s="194" t="s">
        <v>247</v>
      </c>
    </row>
    <row r="158" s="2" customFormat="1">
      <c r="A158" s="36"/>
      <c r="B158" s="37"/>
      <c r="C158" s="38"/>
      <c r="D158" s="196" t="s">
        <v>137</v>
      </c>
      <c r="E158" s="38"/>
      <c r="F158" s="197" t="s">
        <v>246</v>
      </c>
      <c r="G158" s="38"/>
      <c r="H158" s="38"/>
      <c r="I158" s="198"/>
      <c r="J158" s="38"/>
      <c r="K158" s="38"/>
      <c r="L158" s="42"/>
      <c r="M158" s="199"/>
      <c r="N158" s="200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137</v>
      </c>
      <c r="AU158" s="15" t="s">
        <v>71</v>
      </c>
    </row>
    <row r="159" s="2" customFormat="1" ht="16.5" customHeight="1">
      <c r="A159" s="36"/>
      <c r="B159" s="37"/>
      <c r="C159" s="201" t="s">
        <v>213</v>
      </c>
      <c r="D159" s="201" t="s">
        <v>142</v>
      </c>
      <c r="E159" s="202" t="s">
        <v>248</v>
      </c>
      <c r="F159" s="203" t="s">
        <v>249</v>
      </c>
      <c r="G159" s="204" t="s">
        <v>160</v>
      </c>
      <c r="H159" s="205">
        <v>828</v>
      </c>
      <c r="I159" s="206"/>
      <c r="J159" s="207">
        <f>ROUND(I159*H159,2)</f>
        <v>0</v>
      </c>
      <c r="K159" s="203" t="s">
        <v>152</v>
      </c>
      <c r="L159" s="208"/>
      <c r="M159" s="209" t="s">
        <v>19</v>
      </c>
      <c r="N159" s="210" t="s">
        <v>42</v>
      </c>
      <c r="O159" s="82"/>
      <c r="P159" s="192">
        <f>O159*H159</f>
        <v>0</v>
      </c>
      <c r="Q159" s="192">
        <v>0.00012999999999999999</v>
      </c>
      <c r="R159" s="192">
        <f>Q159*H159</f>
        <v>0.10763999999999999</v>
      </c>
      <c r="S159" s="192">
        <v>0</v>
      </c>
      <c r="T159" s="19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4" t="s">
        <v>145</v>
      </c>
      <c r="AT159" s="194" t="s">
        <v>142</v>
      </c>
      <c r="AU159" s="194" t="s">
        <v>71</v>
      </c>
      <c r="AY159" s="15" t="s">
        <v>136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5" t="s">
        <v>78</v>
      </c>
      <c r="BK159" s="195">
        <f>ROUND(I159*H159,2)</f>
        <v>0</v>
      </c>
      <c r="BL159" s="15" t="s">
        <v>135</v>
      </c>
      <c r="BM159" s="194" t="s">
        <v>250</v>
      </c>
    </row>
    <row r="160" s="2" customFormat="1">
      <c r="A160" s="36"/>
      <c r="B160" s="37"/>
      <c r="C160" s="38"/>
      <c r="D160" s="196" t="s">
        <v>137</v>
      </c>
      <c r="E160" s="38"/>
      <c r="F160" s="197" t="s">
        <v>249</v>
      </c>
      <c r="G160" s="38"/>
      <c r="H160" s="38"/>
      <c r="I160" s="198"/>
      <c r="J160" s="38"/>
      <c r="K160" s="38"/>
      <c r="L160" s="42"/>
      <c r="M160" s="199"/>
      <c r="N160" s="200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137</v>
      </c>
      <c r="AU160" s="15" t="s">
        <v>71</v>
      </c>
    </row>
    <row r="161" s="2" customFormat="1" ht="16.5" customHeight="1">
      <c r="A161" s="36"/>
      <c r="B161" s="37"/>
      <c r="C161" s="201" t="s">
        <v>251</v>
      </c>
      <c r="D161" s="201" t="s">
        <v>142</v>
      </c>
      <c r="E161" s="202" t="s">
        <v>252</v>
      </c>
      <c r="F161" s="203" t="s">
        <v>253</v>
      </c>
      <c r="G161" s="204" t="s">
        <v>160</v>
      </c>
      <c r="H161" s="205">
        <v>5559.8400000000001</v>
      </c>
      <c r="I161" s="206"/>
      <c r="J161" s="207">
        <f>ROUND(I161*H161,2)</f>
        <v>0</v>
      </c>
      <c r="K161" s="203" t="s">
        <v>152</v>
      </c>
      <c r="L161" s="208"/>
      <c r="M161" s="209" t="s">
        <v>19</v>
      </c>
      <c r="N161" s="210" t="s">
        <v>42</v>
      </c>
      <c r="O161" s="82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4" t="s">
        <v>145</v>
      </c>
      <c r="AT161" s="194" t="s">
        <v>142</v>
      </c>
      <c r="AU161" s="194" t="s">
        <v>71</v>
      </c>
      <c r="AY161" s="15" t="s">
        <v>136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5" t="s">
        <v>78</v>
      </c>
      <c r="BK161" s="195">
        <f>ROUND(I161*H161,2)</f>
        <v>0</v>
      </c>
      <c r="BL161" s="15" t="s">
        <v>135</v>
      </c>
      <c r="BM161" s="194" t="s">
        <v>254</v>
      </c>
    </row>
    <row r="162" s="2" customFormat="1">
      <c r="A162" s="36"/>
      <c r="B162" s="37"/>
      <c r="C162" s="38"/>
      <c r="D162" s="196" t="s">
        <v>137</v>
      </c>
      <c r="E162" s="38"/>
      <c r="F162" s="197" t="s">
        <v>253</v>
      </c>
      <c r="G162" s="38"/>
      <c r="H162" s="38"/>
      <c r="I162" s="198"/>
      <c r="J162" s="38"/>
      <c r="K162" s="38"/>
      <c r="L162" s="42"/>
      <c r="M162" s="199"/>
      <c r="N162" s="200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137</v>
      </c>
      <c r="AU162" s="15" t="s">
        <v>71</v>
      </c>
    </row>
    <row r="163" s="2" customFormat="1" ht="16.5" customHeight="1">
      <c r="A163" s="36"/>
      <c r="B163" s="37"/>
      <c r="C163" s="201" t="s">
        <v>216</v>
      </c>
      <c r="D163" s="201" t="s">
        <v>142</v>
      </c>
      <c r="E163" s="202" t="s">
        <v>255</v>
      </c>
      <c r="F163" s="203" t="s">
        <v>256</v>
      </c>
      <c r="G163" s="204" t="s">
        <v>196</v>
      </c>
      <c r="H163" s="205">
        <v>7.2999999999999998</v>
      </c>
      <c r="I163" s="206"/>
      <c r="J163" s="207">
        <f>ROUND(I163*H163,2)</f>
        <v>0</v>
      </c>
      <c r="K163" s="203" t="s">
        <v>152</v>
      </c>
      <c r="L163" s="208"/>
      <c r="M163" s="209" t="s">
        <v>19</v>
      </c>
      <c r="N163" s="210" t="s">
        <v>42</v>
      </c>
      <c r="O163" s="82"/>
      <c r="P163" s="192">
        <f>O163*H163</f>
        <v>0</v>
      </c>
      <c r="Q163" s="192">
        <v>1</v>
      </c>
      <c r="R163" s="192">
        <f>Q163*H163</f>
        <v>7.2999999999999998</v>
      </c>
      <c r="S163" s="192">
        <v>0</v>
      </c>
      <c r="T163" s="19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4" t="s">
        <v>145</v>
      </c>
      <c r="AT163" s="194" t="s">
        <v>142</v>
      </c>
      <c r="AU163" s="194" t="s">
        <v>71</v>
      </c>
      <c r="AY163" s="15" t="s">
        <v>136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5" t="s">
        <v>78</v>
      </c>
      <c r="BK163" s="195">
        <f>ROUND(I163*H163,2)</f>
        <v>0</v>
      </c>
      <c r="BL163" s="15" t="s">
        <v>135</v>
      </c>
      <c r="BM163" s="194" t="s">
        <v>257</v>
      </c>
    </row>
    <row r="164" s="2" customFormat="1">
      <c r="A164" s="36"/>
      <c r="B164" s="37"/>
      <c r="C164" s="38"/>
      <c r="D164" s="196" t="s">
        <v>137</v>
      </c>
      <c r="E164" s="38"/>
      <c r="F164" s="197" t="s">
        <v>256</v>
      </c>
      <c r="G164" s="38"/>
      <c r="H164" s="38"/>
      <c r="I164" s="198"/>
      <c r="J164" s="38"/>
      <c r="K164" s="38"/>
      <c r="L164" s="42"/>
      <c r="M164" s="199"/>
      <c r="N164" s="200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137</v>
      </c>
      <c r="AU164" s="15" t="s">
        <v>71</v>
      </c>
    </row>
    <row r="165" s="2" customFormat="1" ht="16.5" customHeight="1">
      <c r="A165" s="36"/>
      <c r="B165" s="37"/>
      <c r="C165" s="183" t="s">
        <v>258</v>
      </c>
      <c r="D165" s="183" t="s">
        <v>131</v>
      </c>
      <c r="E165" s="184" t="s">
        <v>259</v>
      </c>
      <c r="F165" s="185" t="s">
        <v>260</v>
      </c>
      <c r="G165" s="186" t="s">
        <v>200</v>
      </c>
      <c r="H165" s="187">
        <v>121</v>
      </c>
      <c r="I165" s="188"/>
      <c r="J165" s="189">
        <f>ROUND(I165*H165,2)</f>
        <v>0</v>
      </c>
      <c r="K165" s="185" t="s">
        <v>19</v>
      </c>
      <c r="L165" s="42"/>
      <c r="M165" s="190" t="s">
        <v>19</v>
      </c>
      <c r="N165" s="191" t="s">
        <v>42</v>
      </c>
      <c r="O165" s="82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4" t="s">
        <v>135</v>
      </c>
      <c r="AT165" s="194" t="s">
        <v>131</v>
      </c>
      <c r="AU165" s="194" t="s">
        <v>71</v>
      </c>
      <c r="AY165" s="15" t="s">
        <v>136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5" t="s">
        <v>78</v>
      </c>
      <c r="BK165" s="195">
        <f>ROUND(I165*H165,2)</f>
        <v>0</v>
      </c>
      <c r="BL165" s="15" t="s">
        <v>135</v>
      </c>
      <c r="BM165" s="194" t="s">
        <v>261</v>
      </c>
    </row>
    <row r="166" s="2" customFormat="1">
      <c r="A166" s="36"/>
      <c r="B166" s="37"/>
      <c r="C166" s="38"/>
      <c r="D166" s="196" t="s">
        <v>137</v>
      </c>
      <c r="E166" s="38"/>
      <c r="F166" s="197" t="s">
        <v>260</v>
      </c>
      <c r="G166" s="38"/>
      <c r="H166" s="38"/>
      <c r="I166" s="198"/>
      <c r="J166" s="38"/>
      <c r="K166" s="38"/>
      <c r="L166" s="42"/>
      <c r="M166" s="199"/>
      <c r="N166" s="200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137</v>
      </c>
      <c r="AU166" s="15" t="s">
        <v>71</v>
      </c>
    </row>
    <row r="167" s="2" customFormat="1" ht="21.75" customHeight="1">
      <c r="A167" s="36"/>
      <c r="B167" s="37"/>
      <c r="C167" s="183" t="s">
        <v>220</v>
      </c>
      <c r="D167" s="183" t="s">
        <v>131</v>
      </c>
      <c r="E167" s="184" t="s">
        <v>205</v>
      </c>
      <c r="F167" s="185" t="s">
        <v>206</v>
      </c>
      <c r="G167" s="186" t="s">
        <v>140</v>
      </c>
      <c r="H167" s="187">
        <v>57.840000000000003</v>
      </c>
      <c r="I167" s="188"/>
      <c r="J167" s="189">
        <f>ROUND(I167*H167,2)</f>
        <v>0</v>
      </c>
      <c r="K167" s="185" t="s">
        <v>19</v>
      </c>
      <c r="L167" s="42"/>
      <c r="M167" s="190" t="s">
        <v>19</v>
      </c>
      <c r="N167" s="191" t="s">
        <v>42</v>
      </c>
      <c r="O167" s="82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4" t="s">
        <v>135</v>
      </c>
      <c r="AT167" s="194" t="s">
        <v>131</v>
      </c>
      <c r="AU167" s="194" t="s">
        <v>71</v>
      </c>
      <c r="AY167" s="15" t="s">
        <v>136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5" t="s">
        <v>78</v>
      </c>
      <c r="BK167" s="195">
        <f>ROUND(I167*H167,2)</f>
        <v>0</v>
      </c>
      <c r="BL167" s="15" t="s">
        <v>135</v>
      </c>
      <c r="BM167" s="194" t="s">
        <v>262</v>
      </c>
    </row>
    <row r="168" s="2" customFormat="1">
      <c r="A168" s="36"/>
      <c r="B168" s="37"/>
      <c r="C168" s="38"/>
      <c r="D168" s="196" t="s">
        <v>137</v>
      </c>
      <c r="E168" s="38"/>
      <c r="F168" s="197" t="s">
        <v>206</v>
      </c>
      <c r="G168" s="38"/>
      <c r="H168" s="38"/>
      <c r="I168" s="198"/>
      <c r="J168" s="38"/>
      <c r="K168" s="38"/>
      <c r="L168" s="42"/>
      <c r="M168" s="199"/>
      <c r="N168" s="200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137</v>
      </c>
      <c r="AU168" s="15" t="s">
        <v>71</v>
      </c>
    </row>
    <row r="169" s="10" customFormat="1">
      <c r="A169" s="10"/>
      <c r="B169" s="211"/>
      <c r="C169" s="212"/>
      <c r="D169" s="196" t="s">
        <v>147</v>
      </c>
      <c r="E169" s="213" t="s">
        <v>19</v>
      </c>
      <c r="F169" s="214" t="s">
        <v>263</v>
      </c>
      <c r="G169" s="212"/>
      <c r="H169" s="215">
        <v>57.840000000000003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21" t="s">
        <v>147</v>
      </c>
      <c r="AU169" s="221" t="s">
        <v>71</v>
      </c>
      <c r="AV169" s="10" t="s">
        <v>80</v>
      </c>
      <c r="AW169" s="10" t="s">
        <v>33</v>
      </c>
      <c r="AX169" s="10" t="s">
        <v>71</v>
      </c>
      <c r="AY169" s="221" t="s">
        <v>136</v>
      </c>
    </row>
    <row r="170" s="11" customFormat="1">
      <c r="A170" s="11"/>
      <c r="B170" s="222"/>
      <c r="C170" s="223"/>
      <c r="D170" s="196" t="s">
        <v>147</v>
      </c>
      <c r="E170" s="224" t="s">
        <v>19</v>
      </c>
      <c r="F170" s="225" t="s">
        <v>149</v>
      </c>
      <c r="G170" s="223"/>
      <c r="H170" s="226">
        <v>57.840000000000003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T170" s="232" t="s">
        <v>147</v>
      </c>
      <c r="AU170" s="232" t="s">
        <v>71</v>
      </c>
      <c r="AV170" s="11" t="s">
        <v>135</v>
      </c>
      <c r="AW170" s="11" t="s">
        <v>33</v>
      </c>
      <c r="AX170" s="11" t="s">
        <v>78</v>
      </c>
      <c r="AY170" s="232" t="s">
        <v>136</v>
      </c>
    </row>
    <row r="171" s="2" customFormat="1" ht="16.5" customHeight="1">
      <c r="A171" s="36"/>
      <c r="B171" s="37"/>
      <c r="C171" s="183" t="s">
        <v>264</v>
      </c>
      <c r="D171" s="183" t="s">
        <v>131</v>
      </c>
      <c r="E171" s="184" t="s">
        <v>265</v>
      </c>
      <c r="F171" s="185" t="s">
        <v>266</v>
      </c>
      <c r="G171" s="186" t="s">
        <v>160</v>
      </c>
      <c r="H171" s="187">
        <v>10</v>
      </c>
      <c r="I171" s="188"/>
      <c r="J171" s="189">
        <f>ROUND(I171*H171,2)</f>
        <v>0</v>
      </c>
      <c r="K171" s="185" t="s">
        <v>152</v>
      </c>
      <c r="L171" s="42"/>
      <c r="M171" s="190" t="s">
        <v>19</v>
      </c>
      <c r="N171" s="191" t="s">
        <v>42</v>
      </c>
      <c r="O171" s="82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4" t="s">
        <v>135</v>
      </c>
      <c r="AT171" s="194" t="s">
        <v>131</v>
      </c>
      <c r="AU171" s="194" t="s">
        <v>71</v>
      </c>
      <c r="AY171" s="15" t="s">
        <v>136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5" t="s">
        <v>78</v>
      </c>
      <c r="BK171" s="195">
        <f>ROUND(I171*H171,2)</f>
        <v>0</v>
      </c>
      <c r="BL171" s="15" t="s">
        <v>135</v>
      </c>
      <c r="BM171" s="194" t="s">
        <v>267</v>
      </c>
    </row>
    <row r="172" s="2" customFormat="1">
      <c r="A172" s="36"/>
      <c r="B172" s="37"/>
      <c r="C172" s="38"/>
      <c r="D172" s="196" t="s">
        <v>137</v>
      </c>
      <c r="E172" s="38"/>
      <c r="F172" s="197" t="s">
        <v>268</v>
      </c>
      <c r="G172" s="38"/>
      <c r="H172" s="38"/>
      <c r="I172" s="198"/>
      <c r="J172" s="38"/>
      <c r="K172" s="38"/>
      <c r="L172" s="42"/>
      <c r="M172" s="199"/>
      <c r="N172" s="200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137</v>
      </c>
      <c r="AU172" s="15" t="s">
        <v>71</v>
      </c>
    </row>
    <row r="173" s="2" customFormat="1">
      <c r="A173" s="36"/>
      <c r="B173" s="37"/>
      <c r="C173" s="38"/>
      <c r="D173" s="233" t="s">
        <v>155</v>
      </c>
      <c r="E173" s="38"/>
      <c r="F173" s="234" t="s">
        <v>269</v>
      </c>
      <c r="G173" s="38"/>
      <c r="H173" s="38"/>
      <c r="I173" s="198"/>
      <c r="J173" s="38"/>
      <c r="K173" s="38"/>
      <c r="L173" s="42"/>
      <c r="M173" s="199"/>
      <c r="N173" s="20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155</v>
      </c>
      <c r="AU173" s="15" t="s">
        <v>71</v>
      </c>
    </row>
    <row r="174" s="2" customFormat="1" ht="16.5" customHeight="1">
      <c r="A174" s="36"/>
      <c r="B174" s="37"/>
      <c r="C174" s="183" t="s">
        <v>229</v>
      </c>
      <c r="D174" s="183" t="s">
        <v>131</v>
      </c>
      <c r="E174" s="184" t="s">
        <v>270</v>
      </c>
      <c r="F174" s="185" t="s">
        <v>271</v>
      </c>
      <c r="G174" s="186" t="s">
        <v>160</v>
      </c>
      <c r="H174" s="187">
        <v>3</v>
      </c>
      <c r="I174" s="188"/>
      <c r="J174" s="189">
        <f>ROUND(I174*H174,2)</f>
        <v>0</v>
      </c>
      <c r="K174" s="185" t="s">
        <v>152</v>
      </c>
      <c r="L174" s="42"/>
      <c r="M174" s="190" t="s">
        <v>19</v>
      </c>
      <c r="N174" s="191" t="s">
        <v>42</v>
      </c>
      <c r="O174" s="82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4" t="s">
        <v>135</v>
      </c>
      <c r="AT174" s="194" t="s">
        <v>131</v>
      </c>
      <c r="AU174" s="194" t="s">
        <v>71</v>
      </c>
      <c r="AY174" s="15" t="s">
        <v>136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5" t="s">
        <v>78</v>
      </c>
      <c r="BK174" s="195">
        <f>ROUND(I174*H174,2)</f>
        <v>0</v>
      </c>
      <c r="BL174" s="15" t="s">
        <v>135</v>
      </c>
      <c r="BM174" s="194" t="s">
        <v>272</v>
      </c>
    </row>
    <row r="175" s="2" customFormat="1">
      <c r="A175" s="36"/>
      <c r="B175" s="37"/>
      <c r="C175" s="38"/>
      <c r="D175" s="196" t="s">
        <v>137</v>
      </c>
      <c r="E175" s="38"/>
      <c r="F175" s="197" t="s">
        <v>271</v>
      </c>
      <c r="G175" s="38"/>
      <c r="H175" s="38"/>
      <c r="I175" s="198"/>
      <c r="J175" s="38"/>
      <c r="K175" s="38"/>
      <c r="L175" s="42"/>
      <c r="M175" s="199"/>
      <c r="N175" s="20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137</v>
      </c>
      <c r="AU175" s="15" t="s">
        <v>71</v>
      </c>
    </row>
    <row r="176" s="2" customFormat="1">
      <c r="A176" s="36"/>
      <c r="B176" s="37"/>
      <c r="C176" s="38"/>
      <c r="D176" s="233" t="s">
        <v>155</v>
      </c>
      <c r="E176" s="38"/>
      <c r="F176" s="234" t="s">
        <v>273</v>
      </c>
      <c r="G176" s="38"/>
      <c r="H176" s="38"/>
      <c r="I176" s="198"/>
      <c r="J176" s="38"/>
      <c r="K176" s="38"/>
      <c r="L176" s="42"/>
      <c r="M176" s="199"/>
      <c r="N176" s="200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155</v>
      </c>
      <c r="AU176" s="15" t="s">
        <v>71</v>
      </c>
    </row>
    <row r="177" s="2" customFormat="1" ht="16.5" customHeight="1">
      <c r="A177" s="36"/>
      <c r="B177" s="37"/>
      <c r="C177" s="183" t="s">
        <v>274</v>
      </c>
      <c r="D177" s="183" t="s">
        <v>131</v>
      </c>
      <c r="E177" s="184" t="s">
        <v>275</v>
      </c>
      <c r="F177" s="185" t="s">
        <v>276</v>
      </c>
      <c r="G177" s="186" t="s">
        <v>277</v>
      </c>
      <c r="H177" s="187">
        <v>1</v>
      </c>
      <c r="I177" s="188"/>
      <c r="J177" s="189">
        <f>ROUND(I177*H177,2)</f>
        <v>0</v>
      </c>
      <c r="K177" s="185" t="s">
        <v>152</v>
      </c>
      <c r="L177" s="42"/>
      <c r="M177" s="190" t="s">
        <v>19</v>
      </c>
      <c r="N177" s="191" t="s">
        <v>42</v>
      </c>
      <c r="O177" s="82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4" t="s">
        <v>135</v>
      </c>
      <c r="AT177" s="194" t="s">
        <v>131</v>
      </c>
      <c r="AU177" s="194" t="s">
        <v>71</v>
      </c>
      <c r="AY177" s="15" t="s">
        <v>136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5" t="s">
        <v>78</v>
      </c>
      <c r="BK177" s="195">
        <f>ROUND(I177*H177,2)</f>
        <v>0</v>
      </c>
      <c r="BL177" s="15" t="s">
        <v>135</v>
      </c>
      <c r="BM177" s="194" t="s">
        <v>278</v>
      </c>
    </row>
    <row r="178" s="2" customFormat="1">
      <c r="A178" s="36"/>
      <c r="B178" s="37"/>
      <c r="C178" s="38"/>
      <c r="D178" s="196" t="s">
        <v>137</v>
      </c>
      <c r="E178" s="38"/>
      <c r="F178" s="197" t="s">
        <v>276</v>
      </c>
      <c r="G178" s="38"/>
      <c r="H178" s="38"/>
      <c r="I178" s="198"/>
      <c r="J178" s="38"/>
      <c r="K178" s="38"/>
      <c r="L178" s="42"/>
      <c r="M178" s="199"/>
      <c r="N178" s="200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137</v>
      </c>
      <c r="AU178" s="15" t="s">
        <v>71</v>
      </c>
    </row>
    <row r="179" s="2" customFormat="1">
      <c r="A179" s="36"/>
      <c r="B179" s="37"/>
      <c r="C179" s="38"/>
      <c r="D179" s="233" t="s">
        <v>155</v>
      </c>
      <c r="E179" s="38"/>
      <c r="F179" s="234" t="s">
        <v>279</v>
      </c>
      <c r="G179" s="38"/>
      <c r="H179" s="38"/>
      <c r="I179" s="198"/>
      <c r="J179" s="38"/>
      <c r="K179" s="38"/>
      <c r="L179" s="42"/>
      <c r="M179" s="199"/>
      <c r="N179" s="200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155</v>
      </c>
      <c r="AU179" s="15" t="s">
        <v>71</v>
      </c>
    </row>
    <row r="180" s="10" customFormat="1">
      <c r="A180" s="10"/>
      <c r="B180" s="211"/>
      <c r="C180" s="212"/>
      <c r="D180" s="196" t="s">
        <v>147</v>
      </c>
      <c r="E180" s="213" t="s">
        <v>19</v>
      </c>
      <c r="F180" s="214" t="s">
        <v>280</v>
      </c>
      <c r="G180" s="212"/>
      <c r="H180" s="215">
        <v>1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21" t="s">
        <v>147</v>
      </c>
      <c r="AU180" s="221" t="s">
        <v>71</v>
      </c>
      <c r="AV180" s="10" t="s">
        <v>80</v>
      </c>
      <c r="AW180" s="10" t="s">
        <v>33</v>
      </c>
      <c r="AX180" s="10" t="s">
        <v>78</v>
      </c>
      <c r="AY180" s="221" t="s">
        <v>136</v>
      </c>
    </row>
    <row r="181" s="2" customFormat="1" ht="16.5" customHeight="1">
      <c r="A181" s="36"/>
      <c r="B181" s="37"/>
      <c r="C181" s="183" t="s">
        <v>238</v>
      </c>
      <c r="D181" s="183" t="s">
        <v>131</v>
      </c>
      <c r="E181" s="184" t="s">
        <v>281</v>
      </c>
      <c r="F181" s="185" t="s">
        <v>282</v>
      </c>
      <c r="G181" s="186" t="s">
        <v>196</v>
      </c>
      <c r="H181" s="187">
        <v>414.44999999999999</v>
      </c>
      <c r="I181" s="188"/>
      <c r="J181" s="189">
        <f>ROUND(I181*H181,2)</f>
        <v>0</v>
      </c>
      <c r="K181" s="185" t="s">
        <v>152</v>
      </c>
      <c r="L181" s="42"/>
      <c r="M181" s="190" t="s">
        <v>19</v>
      </c>
      <c r="N181" s="191" t="s">
        <v>42</v>
      </c>
      <c r="O181" s="82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4" t="s">
        <v>135</v>
      </c>
      <c r="AT181" s="194" t="s">
        <v>131</v>
      </c>
      <c r="AU181" s="194" t="s">
        <v>71</v>
      </c>
      <c r="AY181" s="15" t="s">
        <v>136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5" t="s">
        <v>78</v>
      </c>
      <c r="BK181" s="195">
        <f>ROUND(I181*H181,2)</f>
        <v>0</v>
      </c>
      <c r="BL181" s="15" t="s">
        <v>135</v>
      </c>
      <c r="BM181" s="194" t="s">
        <v>283</v>
      </c>
    </row>
    <row r="182" s="2" customFormat="1">
      <c r="A182" s="36"/>
      <c r="B182" s="37"/>
      <c r="C182" s="38"/>
      <c r="D182" s="196" t="s">
        <v>137</v>
      </c>
      <c r="E182" s="38"/>
      <c r="F182" s="197" t="s">
        <v>284</v>
      </c>
      <c r="G182" s="38"/>
      <c r="H182" s="38"/>
      <c r="I182" s="198"/>
      <c r="J182" s="38"/>
      <c r="K182" s="38"/>
      <c r="L182" s="42"/>
      <c r="M182" s="199"/>
      <c r="N182" s="200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137</v>
      </c>
      <c r="AU182" s="15" t="s">
        <v>71</v>
      </c>
    </row>
    <row r="183" s="2" customFormat="1">
      <c r="A183" s="36"/>
      <c r="B183" s="37"/>
      <c r="C183" s="38"/>
      <c r="D183" s="233" t="s">
        <v>155</v>
      </c>
      <c r="E183" s="38"/>
      <c r="F183" s="234" t="s">
        <v>285</v>
      </c>
      <c r="G183" s="38"/>
      <c r="H183" s="38"/>
      <c r="I183" s="198"/>
      <c r="J183" s="38"/>
      <c r="K183" s="38"/>
      <c r="L183" s="42"/>
      <c r="M183" s="199"/>
      <c r="N183" s="200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155</v>
      </c>
      <c r="AU183" s="15" t="s">
        <v>71</v>
      </c>
    </row>
    <row r="184" s="2" customFormat="1" ht="16.5" customHeight="1">
      <c r="A184" s="36"/>
      <c r="B184" s="37"/>
      <c r="C184" s="183" t="s">
        <v>286</v>
      </c>
      <c r="D184" s="183" t="s">
        <v>131</v>
      </c>
      <c r="E184" s="184" t="s">
        <v>287</v>
      </c>
      <c r="F184" s="185" t="s">
        <v>288</v>
      </c>
      <c r="G184" s="186" t="s">
        <v>165</v>
      </c>
      <c r="H184" s="187">
        <v>206</v>
      </c>
      <c r="I184" s="188"/>
      <c r="J184" s="189">
        <f>ROUND(I184*H184,2)</f>
        <v>0</v>
      </c>
      <c r="K184" s="185" t="s">
        <v>152</v>
      </c>
      <c r="L184" s="42"/>
      <c r="M184" s="190" t="s">
        <v>19</v>
      </c>
      <c r="N184" s="191" t="s">
        <v>42</v>
      </c>
      <c r="O184" s="82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4" t="s">
        <v>135</v>
      </c>
      <c r="AT184" s="194" t="s">
        <v>131</v>
      </c>
      <c r="AU184" s="194" t="s">
        <v>71</v>
      </c>
      <c r="AY184" s="15" t="s">
        <v>136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5" t="s">
        <v>78</v>
      </c>
      <c r="BK184" s="195">
        <f>ROUND(I184*H184,2)</f>
        <v>0</v>
      </c>
      <c r="BL184" s="15" t="s">
        <v>135</v>
      </c>
      <c r="BM184" s="194" t="s">
        <v>289</v>
      </c>
    </row>
    <row r="185" s="2" customFormat="1">
      <c r="A185" s="36"/>
      <c r="B185" s="37"/>
      <c r="C185" s="38"/>
      <c r="D185" s="196" t="s">
        <v>137</v>
      </c>
      <c r="E185" s="38"/>
      <c r="F185" s="197" t="s">
        <v>290</v>
      </c>
      <c r="G185" s="38"/>
      <c r="H185" s="38"/>
      <c r="I185" s="198"/>
      <c r="J185" s="38"/>
      <c r="K185" s="38"/>
      <c r="L185" s="42"/>
      <c r="M185" s="199"/>
      <c r="N185" s="200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137</v>
      </c>
      <c r="AU185" s="15" t="s">
        <v>71</v>
      </c>
    </row>
    <row r="186" s="2" customFormat="1">
      <c r="A186" s="36"/>
      <c r="B186" s="37"/>
      <c r="C186" s="38"/>
      <c r="D186" s="233" t="s">
        <v>155</v>
      </c>
      <c r="E186" s="38"/>
      <c r="F186" s="234" t="s">
        <v>291</v>
      </c>
      <c r="G186" s="38"/>
      <c r="H186" s="38"/>
      <c r="I186" s="198"/>
      <c r="J186" s="38"/>
      <c r="K186" s="38"/>
      <c r="L186" s="42"/>
      <c r="M186" s="199"/>
      <c r="N186" s="200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155</v>
      </c>
      <c r="AU186" s="15" t="s">
        <v>71</v>
      </c>
    </row>
    <row r="187" s="2" customFormat="1" ht="16.5" customHeight="1">
      <c r="A187" s="36"/>
      <c r="B187" s="37"/>
      <c r="C187" s="183" t="s">
        <v>243</v>
      </c>
      <c r="D187" s="183" t="s">
        <v>131</v>
      </c>
      <c r="E187" s="184" t="s">
        <v>292</v>
      </c>
      <c r="F187" s="185" t="s">
        <v>293</v>
      </c>
      <c r="G187" s="186" t="s">
        <v>165</v>
      </c>
      <c r="H187" s="187">
        <v>206</v>
      </c>
      <c r="I187" s="188"/>
      <c r="J187" s="189">
        <f>ROUND(I187*H187,2)</f>
        <v>0</v>
      </c>
      <c r="K187" s="185" t="s">
        <v>152</v>
      </c>
      <c r="L187" s="42"/>
      <c r="M187" s="190" t="s">
        <v>19</v>
      </c>
      <c r="N187" s="191" t="s">
        <v>42</v>
      </c>
      <c r="O187" s="82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4" t="s">
        <v>135</v>
      </c>
      <c r="AT187" s="194" t="s">
        <v>131</v>
      </c>
      <c r="AU187" s="194" t="s">
        <v>71</v>
      </c>
      <c r="AY187" s="15" t="s">
        <v>136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5" t="s">
        <v>78</v>
      </c>
      <c r="BK187" s="195">
        <f>ROUND(I187*H187,2)</f>
        <v>0</v>
      </c>
      <c r="BL187" s="15" t="s">
        <v>135</v>
      </c>
      <c r="BM187" s="194" t="s">
        <v>294</v>
      </c>
    </row>
    <row r="188" s="2" customFormat="1">
      <c r="A188" s="36"/>
      <c r="B188" s="37"/>
      <c r="C188" s="38"/>
      <c r="D188" s="196" t="s">
        <v>137</v>
      </c>
      <c r="E188" s="38"/>
      <c r="F188" s="197" t="s">
        <v>295</v>
      </c>
      <c r="G188" s="38"/>
      <c r="H188" s="38"/>
      <c r="I188" s="198"/>
      <c r="J188" s="38"/>
      <c r="K188" s="38"/>
      <c r="L188" s="42"/>
      <c r="M188" s="199"/>
      <c r="N188" s="200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137</v>
      </c>
      <c r="AU188" s="15" t="s">
        <v>71</v>
      </c>
    </row>
    <row r="189" s="2" customFormat="1">
      <c r="A189" s="36"/>
      <c r="B189" s="37"/>
      <c r="C189" s="38"/>
      <c r="D189" s="233" t="s">
        <v>155</v>
      </c>
      <c r="E189" s="38"/>
      <c r="F189" s="234" t="s">
        <v>296</v>
      </c>
      <c r="G189" s="38"/>
      <c r="H189" s="38"/>
      <c r="I189" s="198"/>
      <c r="J189" s="38"/>
      <c r="K189" s="38"/>
      <c r="L189" s="42"/>
      <c r="M189" s="199"/>
      <c r="N189" s="200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155</v>
      </c>
      <c r="AU189" s="15" t="s">
        <v>71</v>
      </c>
    </row>
    <row r="190" s="2" customFormat="1" ht="21.75" customHeight="1">
      <c r="A190" s="36"/>
      <c r="B190" s="37"/>
      <c r="C190" s="183" t="s">
        <v>297</v>
      </c>
      <c r="D190" s="183" t="s">
        <v>131</v>
      </c>
      <c r="E190" s="184" t="s">
        <v>298</v>
      </c>
      <c r="F190" s="185" t="s">
        <v>299</v>
      </c>
      <c r="G190" s="186" t="s">
        <v>165</v>
      </c>
      <c r="H190" s="187">
        <v>206</v>
      </c>
      <c r="I190" s="188"/>
      <c r="J190" s="189">
        <f>ROUND(I190*H190,2)</f>
        <v>0</v>
      </c>
      <c r="K190" s="185" t="s">
        <v>152</v>
      </c>
      <c r="L190" s="42"/>
      <c r="M190" s="190" t="s">
        <v>19</v>
      </c>
      <c r="N190" s="191" t="s">
        <v>42</v>
      </c>
      <c r="O190" s="82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4" t="s">
        <v>135</v>
      </c>
      <c r="AT190" s="194" t="s">
        <v>131</v>
      </c>
      <c r="AU190" s="194" t="s">
        <v>71</v>
      </c>
      <c r="AY190" s="15" t="s">
        <v>136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5" t="s">
        <v>78</v>
      </c>
      <c r="BK190" s="195">
        <f>ROUND(I190*H190,2)</f>
        <v>0</v>
      </c>
      <c r="BL190" s="15" t="s">
        <v>135</v>
      </c>
      <c r="BM190" s="194" t="s">
        <v>300</v>
      </c>
    </row>
    <row r="191" s="2" customFormat="1">
      <c r="A191" s="36"/>
      <c r="B191" s="37"/>
      <c r="C191" s="38"/>
      <c r="D191" s="196" t="s">
        <v>137</v>
      </c>
      <c r="E191" s="38"/>
      <c r="F191" s="197" t="s">
        <v>301</v>
      </c>
      <c r="G191" s="38"/>
      <c r="H191" s="38"/>
      <c r="I191" s="198"/>
      <c r="J191" s="38"/>
      <c r="K191" s="38"/>
      <c r="L191" s="42"/>
      <c r="M191" s="199"/>
      <c r="N191" s="200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137</v>
      </c>
      <c r="AU191" s="15" t="s">
        <v>71</v>
      </c>
    </row>
    <row r="192" s="2" customFormat="1">
      <c r="A192" s="36"/>
      <c r="B192" s="37"/>
      <c r="C192" s="38"/>
      <c r="D192" s="233" t="s">
        <v>155</v>
      </c>
      <c r="E192" s="38"/>
      <c r="F192" s="234" t="s">
        <v>302</v>
      </c>
      <c r="G192" s="38"/>
      <c r="H192" s="38"/>
      <c r="I192" s="198"/>
      <c r="J192" s="38"/>
      <c r="K192" s="38"/>
      <c r="L192" s="42"/>
      <c r="M192" s="199"/>
      <c r="N192" s="200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155</v>
      </c>
      <c r="AU192" s="15" t="s">
        <v>71</v>
      </c>
    </row>
    <row r="193" s="2" customFormat="1" ht="24.15" customHeight="1">
      <c r="A193" s="36"/>
      <c r="B193" s="37"/>
      <c r="C193" s="183" t="s">
        <v>247</v>
      </c>
      <c r="D193" s="183" t="s">
        <v>131</v>
      </c>
      <c r="E193" s="184" t="s">
        <v>303</v>
      </c>
      <c r="F193" s="185" t="s">
        <v>304</v>
      </c>
      <c r="G193" s="186" t="s">
        <v>165</v>
      </c>
      <c r="H193" s="187">
        <v>3090</v>
      </c>
      <c r="I193" s="188"/>
      <c r="J193" s="189">
        <f>ROUND(I193*H193,2)</f>
        <v>0</v>
      </c>
      <c r="K193" s="185" t="s">
        <v>152</v>
      </c>
      <c r="L193" s="42"/>
      <c r="M193" s="190" t="s">
        <v>19</v>
      </c>
      <c r="N193" s="191" t="s">
        <v>42</v>
      </c>
      <c r="O193" s="82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4" t="s">
        <v>135</v>
      </c>
      <c r="AT193" s="194" t="s">
        <v>131</v>
      </c>
      <c r="AU193" s="194" t="s">
        <v>71</v>
      </c>
      <c r="AY193" s="15" t="s">
        <v>136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5" t="s">
        <v>78</v>
      </c>
      <c r="BK193" s="195">
        <f>ROUND(I193*H193,2)</f>
        <v>0</v>
      </c>
      <c r="BL193" s="15" t="s">
        <v>135</v>
      </c>
      <c r="BM193" s="194" t="s">
        <v>305</v>
      </c>
    </row>
    <row r="194" s="2" customFormat="1">
      <c r="A194" s="36"/>
      <c r="B194" s="37"/>
      <c r="C194" s="38"/>
      <c r="D194" s="196" t="s">
        <v>137</v>
      </c>
      <c r="E194" s="38"/>
      <c r="F194" s="197" t="s">
        <v>306</v>
      </c>
      <c r="G194" s="38"/>
      <c r="H194" s="38"/>
      <c r="I194" s="198"/>
      <c r="J194" s="38"/>
      <c r="K194" s="38"/>
      <c r="L194" s="42"/>
      <c r="M194" s="199"/>
      <c r="N194" s="200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137</v>
      </c>
      <c r="AU194" s="15" t="s">
        <v>71</v>
      </c>
    </row>
    <row r="195" s="2" customFormat="1">
      <c r="A195" s="36"/>
      <c r="B195" s="37"/>
      <c r="C195" s="38"/>
      <c r="D195" s="233" t="s">
        <v>155</v>
      </c>
      <c r="E195" s="38"/>
      <c r="F195" s="234" t="s">
        <v>307</v>
      </c>
      <c r="G195" s="38"/>
      <c r="H195" s="38"/>
      <c r="I195" s="198"/>
      <c r="J195" s="38"/>
      <c r="K195" s="38"/>
      <c r="L195" s="42"/>
      <c r="M195" s="199"/>
      <c r="N195" s="200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155</v>
      </c>
      <c r="AU195" s="15" t="s">
        <v>71</v>
      </c>
    </row>
    <row r="196" s="2" customFormat="1" ht="16.5" customHeight="1">
      <c r="A196" s="36"/>
      <c r="B196" s="37"/>
      <c r="C196" s="183" t="s">
        <v>308</v>
      </c>
      <c r="D196" s="183" t="s">
        <v>131</v>
      </c>
      <c r="E196" s="184" t="s">
        <v>309</v>
      </c>
      <c r="F196" s="185" t="s">
        <v>310</v>
      </c>
      <c r="G196" s="186" t="s">
        <v>165</v>
      </c>
      <c r="H196" s="187">
        <v>206</v>
      </c>
      <c r="I196" s="188"/>
      <c r="J196" s="189">
        <f>ROUND(I196*H196,2)</f>
        <v>0</v>
      </c>
      <c r="K196" s="185" t="s">
        <v>152</v>
      </c>
      <c r="L196" s="42"/>
      <c r="M196" s="190" t="s">
        <v>19</v>
      </c>
      <c r="N196" s="191" t="s">
        <v>42</v>
      </c>
      <c r="O196" s="82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4" t="s">
        <v>135</v>
      </c>
      <c r="AT196" s="194" t="s">
        <v>131</v>
      </c>
      <c r="AU196" s="194" t="s">
        <v>71</v>
      </c>
      <c r="AY196" s="15" t="s">
        <v>136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5" t="s">
        <v>78</v>
      </c>
      <c r="BK196" s="195">
        <f>ROUND(I196*H196,2)</f>
        <v>0</v>
      </c>
      <c r="BL196" s="15" t="s">
        <v>135</v>
      </c>
      <c r="BM196" s="194" t="s">
        <v>311</v>
      </c>
    </row>
    <row r="197" s="2" customFormat="1">
      <c r="A197" s="36"/>
      <c r="B197" s="37"/>
      <c r="C197" s="38"/>
      <c r="D197" s="196" t="s">
        <v>137</v>
      </c>
      <c r="E197" s="38"/>
      <c r="F197" s="197" t="s">
        <v>312</v>
      </c>
      <c r="G197" s="38"/>
      <c r="H197" s="38"/>
      <c r="I197" s="198"/>
      <c r="J197" s="38"/>
      <c r="K197" s="38"/>
      <c r="L197" s="42"/>
      <c r="M197" s="199"/>
      <c r="N197" s="200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137</v>
      </c>
      <c r="AU197" s="15" t="s">
        <v>71</v>
      </c>
    </row>
    <row r="198" s="2" customFormat="1">
      <c r="A198" s="36"/>
      <c r="B198" s="37"/>
      <c r="C198" s="38"/>
      <c r="D198" s="233" t="s">
        <v>155</v>
      </c>
      <c r="E198" s="38"/>
      <c r="F198" s="234" t="s">
        <v>313</v>
      </c>
      <c r="G198" s="38"/>
      <c r="H198" s="38"/>
      <c r="I198" s="198"/>
      <c r="J198" s="38"/>
      <c r="K198" s="38"/>
      <c r="L198" s="42"/>
      <c r="M198" s="199"/>
      <c r="N198" s="200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155</v>
      </c>
      <c r="AU198" s="15" t="s">
        <v>71</v>
      </c>
    </row>
    <row r="199" s="2" customFormat="1" ht="16.5" customHeight="1">
      <c r="A199" s="36"/>
      <c r="B199" s="37"/>
      <c r="C199" s="183" t="s">
        <v>250</v>
      </c>
      <c r="D199" s="183" t="s">
        <v>131</v>
      </c>
      <c r="E199" s="184" t="s">
        <v>314</v>
      </c>
      <c r="F199" s="185" t="s">
        <v>315</v>
      </c>
      <c r="G199" s="186" t="s">
        <v>196</v>
      </c>
      <c r="H199" s="187">
        <v>412</v>
      </c>
      <c r="I199" s="188"/>
      <c r="J199" s="189">
        <f>ROUND(I199*H199,2)</f>
        <v>0</v>
      </c>
      <c r="K199" s="185" t="s">
        <v>152</v>
      </c>
      <c r="L199" s="42"/>
      <c r="M199" s="190" t="s">
        <v>19</v>
      </c>
      <c r="N199" s="191" t="s">
        <v>42</v>
      </c>
      <c r="O199" s="82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4" t="s">
        <v>135</v>
      </c>
      <c r="AT199" s="194" t="s">
        <v>131</v>
      </c>
      <c r="AU199" s="194" t="s">
        <v>71</v>
      </c>
      <c r="AY199" s="15" t="s">
        <v>136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5" t="s">
        <v>78</v>
      </c>
      <c r="BK199" s="195">
        <f>ROUND(I199*H199,2)</f>
        <v>0</v>
      </c>
      <c r="BL199" s="15" t="s">
        <v>135</v>
      </c>
      <c r="BM199" s="194" t="s">
        <v>316</v>
      </c>
    </row>
    <row r="200" s="2" customFormat="1">
      <c r="A200" s="36"/>
      <c r="B200" s="37"/>
      <c r="C200" s="38"/>
      <c r="D200" s="196" t="s">
        <v>137</v>
      </c>
      <c r="E200" s="38"/>
      <c r="F200" s="197" t="s">
        <v>317</v>
      </c>
      <c r="G200" s="38"/>
      <c r="H200" s="38"/>
      <c r="I200" s="198"/>
      <c r="J200" s="38"/>
      <c r="K200" s="38"/>
      <c r="L200" s="42"/>
      <c r="M200" s="199"/>
      <c r="N200" s="200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137</v>
      </c>
      <c r="AU200" s="15" t="s">
        <v>71</v>
      </c>
    </row>
    <row r="201" s="2" customFormat="1">
      <c r="A201" s="36"/>
      <c r="B201" s="37"/>
      <c r="C201" s="38"/>
      <c r="D201" s="233" t="s">
        <v>155</v>
      </c>
      <c r="E201" s="38"/>
      <c r="F201" s="234" t="s">
        <v>318</v>
      </c>
      <c r="G201" s="38"/>
      <c r="H201" s="38"/>
      <c r="I201" s="198"/>
      <c r="J201" s="38"/>
      <c r="K201" s="38"/>
      <c r="L201" s="42"/>
      <c r="M201" s="199"/>
      <c r="N201" s="200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155</v>
      </c>
      <c r="AU201" s="15" t="s">
        <v>71</v>
      </c>
    </row>
    <row r="202" s="2" customFormat="1" ht="16.5" customHeight="1">
      <c r="A202" s="36"/>
      <c r="B202" s="37"/>
      <c r="C202" s="183" t="s">
        <v>319</v>
      </c>
      <c r="D202" s="183" t="s">
        <v>131</v>
      </c>
      <c r="E202" s="184" t="s">
        <v>320</v>
      </c>
      <c r="F202" s="185" t="s">
        <v>321</v>
      </c>
      <c r="G202" s="186" t="s">
        <v>160</v>
      </c>
      <c r="H202" s="187">
        <v>20</v>
      </c>
      <c r="I202" s="188"/>
      <c r="J202" s="189">
        <f>ROUND(I202*H202,2)</f>
        <v>0</v>
      </c>
      <c r="K202" s="185" t="s">
        <v>152</v>
      </c>
      <c r="L202" s="42"/>
      <c r="M202" s="190" t="s">
        <v>19</v>
      </c>
      <c r="N202" s="191" t="s">
        <v>42</v>
      </c>
      <c r="O202" s="82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4" t="s">
        <v>135</v>
      </c>
      <c r="AT202" s="194" t="s">
        <v>131</v>
      </c>
      <c r="AU202" s="194" t="s">
        <v>71</v>
      </c>
      <c r="AY202" s="15" t="s">
        <v>136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5" t="s">
        <v>78</v>
      </c>
      <c r="BK202" s="195">
        <f>ROUND(I202*H202,2)</f>
        <v>0</v>
      </c>
      <c r="BL202" s="15" t="s">
        <v>135</v>
      </c>
      <c r="BM202" s="194" t="s">
        <v>322</v>
      </c>
    </row>
    <row r="203" s="2" customFormat="1">
      <c r="A203" s="36"/>
      <c r="B203" s="37"/>
      <c r="C203" s="38"/>
      <c r="D203" s="196" t="s">
        <v>137</v>
      </c>
      <c r="E203" s="38"/>
      <c r="F203" s="197" t="s">
        <v>323</v>
      </c>
      <c r="G203" s="38"/>
      <c r="H203" s="38"/>
      <c r="I203" s="198"/>
      <c r="J203" s="38"/>
      <c r="K203" s="38"/>
      <c r="L203" s="42"/>
      <c r="M203" s="199"/>
      <c r="N203" s="200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137</v>
      </c>
      <c r="AU203" s="15" t="s">
        <v>71</v>
      </c>
    </row>
    <row r="204" s="2" customFormat="1">
      <c r="A204" s="36"/>
      <c r="B204" s="37"/>
      <c r="C204" s="38"/>
      <c r="D204" s="233" t="s">
        <v>155</v>
      </c>
      <c r="E204" s="38"/>
      <c r="F204" s="234" t="s">
        <v>324</v>
      </c>
      <c r="G204" s="38"/>
      <c r="H204" s="38"/>
      <c r="I204" s="198"/>
      <c r="J204" s="38"/>
      <c r="K204" s="38"/>
      <c r="L204" s="42"/>
      <c r="M204" s="199"/>
      <c r="N204" s="200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155</v>
      </c>
      <c r="AU204" s="15" t="s">
        <v>71</v>
      </c>
    </row>
    <row r="205" s="2" customFormat="1" ht="16.5" customHeight="1">
      <c r="A205" s="36"/>
      <c r="B205" s="37"/>
      <c r="C205" s="183" t="s">
        <v>254</v>
      </c>
      <c r="D205" s="183" t="s">
        <v>131</v>
      </c>
      <c r="E205" s="184" t="s">
        <v>325</v>
      </c>
      <c r="F205" s="185" t="s">
        <v>326</v>
      </c>
      <c r="G205" s="186" t="s">
        <v>160</v>
      </c>
      <c r="H205" s="187">
        <v>480</v>
      </c>
      <c r="I205" s="188"/>
      <c r="J205" s="189">
        <f>ROUND(I205*H205,2)</f>
        <v>0</v>
      </c>
      <c r="K205" s="185" t="s">
        <v>152</v>
      </c>
      <c r="L205" s="42"/>
      <c r="M205" s="190" t="s">
        <v>19</v>
      </c>
      <c r="N205" s="191" t="s">
        <v>42</v>
      </c>
      <c r="O205" s="82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4" t="s">
        <v>135</v>
      </c>
      <c r="AT205" s="194" t="s">
        <v>131</v>
      </c>
      <c r="AU205" s="194" t="s">
        <v>71</v>
      </c>
      <c r="AY205" s="15" t="s">
        <v>136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5" t="s">
        <v>78</v>
      </c>
      <c r="BK205" s="195">
        <f>ROUND(I205*H205,2)</f>
        <v>0</v>
      </c>
      <c r="BL205" s="15" t="s">
        <v>135</v>
      </c>
      <c r="BM205" s="194" t="s">
        <v>327</v>
      </c>
    </row>
    <row r="206" s="2" customFormat="1">
      <c r="A206" s="36"/>
      <c r="B206" s="37"/>
      <c r="C206" s="38"/>
      <c r="D206" s="196" t="s">
        <v>137</v>
      </c>
      <c r="E206" s="38"/>
      <c r="F206" s="197" t="s">
        <v>328</v>
      </c>
      <c r="G206" s="38"/>
      <c r="H206" s="38"/>
      <c r="I206" s="198"/>
      <c r="J206" s="38"/>
      <c r="K206" s="38"/>
      <c r="L206" s="42"/>
      <c r="M206" s="199"/>
      <c r="N206" s="200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137</v>
      </c>
      <c r="AU206" s="15" t="s">
        <v>71</v>
      </c>
    </row>
    <row r="207" s="2" customFormat="1">
      <c r="A207" s="36"/>
      <c r="B207" s="37"/>
      <c r="C207" s="38"/>
      <c r="D207" s="233" t="s">
        <v>155</v>
      </c>
      <c r="E207" s="38"/>
      <c r="F207" s="234" t="s">
        <v>329</v>
      </c>
      <c r="G207" s="38"/>
      <c r="H207" s="38"/>
      <c r="I207" s="198"/>
      <c r="J207" s="38"/>
      <c r="K207" s="38"/>
      <c r="L207" s="42"/>
      <c r="M207" s="199"/>
      <c r="N207" s="200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155</v>
      </c>
      <c r="AU207" s="15" t="s">
        <v>71</v>
      </c>
    </row>
    <row r="208" s="2" customFormat="1" ht="16.5" customHeight="1">
      <c r="A208" s="36"/>
      <c r="B208" s="37"/>
      <c r="C208" s="183" t="s">
        <v>330</v>
      </c>
      <c r="D208" s="183" t="s">
        <v>131</v>
      </c>
      <c r="E208" s="184" t="s">
        <v>331</v>
      </c>
      <c r="F208" s="185" t="s">
        <v>332</v>
      </c>
      <c r="G208" s="186" t="s">
        <v>196</v>
      </c>
      <c r="H208" s="187">
        <v>2.4500000000000002</v>
      </c>
      <c r="I208" s="188"/>
      <c r="J208" s="189">
        <f>ROUND(I208*H208,2)</f>
        <v>0</v>
      </c>
      <c r="K208" s="185" t="s">
        <v>152</v>
      </c>
      <c r="L208" s="42"/>
      <c r="M208" s="190" t="s">
        <v>19</v>
      </c>
      <c r="N208" s="191" t="s">
        <v>42</v>
      </c>
      <c r="O208" s="82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4" t="s">
        <v>135</v>
      </c>
      <c r="AT208" s="194" t="s">
        <v>131</v>
      </c>
      <c r="AU208" s="194" t="s">
        <v>71</v>
      </c>
      <c r="AY208" s="15" t="s">
        <v>136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5" t="s">
        <v>78</v>
      </c>
      <c r="BK208" s="195">
        <f>ROUND(I208*H208,2)</f>
        <v>0</v>
      </c>
      <c r="BL208" s="15" t="s">
        <v>135</v>
      </c>
      <c r="BM208" s="194" t="s">
        <v>333</v>
      </c>
    </row>
    <row r="209" s="2" customFormat="1">
      <c r="A209" s="36"/>
      <c r="B209" s="37"/>
      <c r="C209" s="38"/>
      <c r="D209" s="196" t="s">
        <v>137</v>
      </c>
      <c r="E209" s="38"/>
      <c r="F209" s="197" t="s">
        <v>334</v>
      </c>
      <c r="G209" s="38"/>
      <c r="H209" s="38"/>
      <c r="I209" s="198"/>
      <c r="J209" s="38"/>
      <c r="K209" s="38"/>
      <c r="L209" s="42"/>
      <c r="M209" s="199"/>
      <c r="N209" s="200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137</v>
      </c>
      <c r="AU209" s="15" t="s">
        <v>71</v>
      </c>
    </row>
    <row r="210" s="2" customFormat="1">
      <c r="A210" s="36"/>
      <c r="B210" s="37"/>
      <c r="C210" s="38"/>
      <c r="D210" s="233" t="s">
        <v>155</v>
      </c>
      <c r="E210" s="38"/>
      <c r="F210" s="234" t="s">
        <v>335</v>
      </c>
      <c r="G210" s="38"/>
      <c r="H210" s="38"/>
      <c r="I210" s="198"/>
      <c r="J210" s="38"/>
      <c r="K210" s="38"/>
      <c r="L210" s="42"/>
      <c r="M210" s="199"/>
      <c r="N210" s="200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155</v>
      </c>
      <c r="AU210" s="15" t="s">
        <v>71</v>
      </c>
    </row>
    <row r="211" s="2" customFormat="1" ht="16.5" customHeight="1">
      <c r="A211" s="36"/>
      <c r="B211" s="37"/>
      <c r="C211" s="183" t="s">
        <v>257</v>
      </c>
      <c r="D211" s="183" t="s">
        <v>131</v>
      </c>
      <c r="E211" s="184" t="s">
        <v>336</v>
      </c>
      <c r="F211" s="185" t="s">
        <v>337</v>
      </c>
      <c r="G211" s="186" t="s">
        <v>196</v>
      </c>
      <c r="H211" s="187">
        <v>65</v>
      </c>
      <c r="I211" s="188"/>
      <c r="J211" s="189">
        <f>ROUND(I211*H211,2)</f>
        <v>0</v>
      </c>
      <c r="K211" s="185" t="s">
        <v>152</v>
      </c>
      <c r="L211" s="42"/>
      <c r="M211" s="190" t="s">
        <v>19</v>
      </c>
      <c r="N211" s="191" t="s">
        <v>42</v>
      </c>
      <c r="O211" s="82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4" t="s">
        <v>135</v>
      </c>
      <c r="AT211" s="194" t="s">
        <v>131</v>
      </c>
      <c r="AU211" s="194" t="s">
        <v>71</v>
      </c>
      <c r="AY211" s="15" t="s">
        <v>136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5" t="s">
        <v>78</v>
      </c>
      <c r="BK211" s="195">
        <f>ROUND(I211*H211,2)</f>
        <v>0</v>
      </c>
      <c r="BL211" s="15" t="s">
        <v>135</v>
      </c>
      <c r="BM211" s="194" t="s">
        <v>338</v>
      </c>
    </row>
    <row r="212" s="2" customFormat="1">
      <c r="A212" s="36"/>
      <c r="B212" s="37"/>
      <c r="C212" s="38"/>
      <c r="D212" s="196" t="s">
        <v>137</v>
      </c>
      <c r="E212" s="38"/>
      <c r="F212" s="197" t="s">
        <v>339</v>
      </c>
      <c r="G212" s="38"/>
      <c r="H212" s="38"/>
      <c r="I212" s="198"/>
      <c r="J212" s="38"/>
      <c r="K212" s="38"/>
      <c r="L212" s="42"/>
      <c r="M212" s="199"/>
      <c r="N212" s="200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137</v>
      </c>
      <c r="AU212" s="15" t="s">
        <v>71</v>
      </c>
    </row>
    <row r="213" s="2" customFormat="1">
      <c r="A213" s="36"/>
      <c r="B213" s="37"/>
      <c r="C213" s="38"/>
      <c r="D213" s="233" t="s">
        <v>155</v>
      </c>
      <c r="E213" s="38"/>
      <c r="F213" s="234" t="s">
        <v>340</v>
      </c>
      <c r="G213" s="38"/>
      <c r="H213" s="38"/>
      <c r="I213" s="198"/>
      <c r="J213" s="38"/>
      <c r="K213" s="38"/>
      <c r="L213" s="42"/>
      <c r="M213" s="245"/>
      <c r="N213" s="246"/>
      <c r="O213" s="247"/>
      <c r="P213" s="247"/>
      <c r="Q213" s="247"/>
      <c r="R213" s="247"/>
      <c r="S213" s="247"/>
      <c r="T213" s="248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155</v>
      </c>
      <c r="AU213" s="15" t="s">
        <v>71</v>
      </c>
    </row>
    <row r="214" s="2" customFormat="1" ht="6.96" customHeight="1">
      <c r="A214" s="36"/>
      <c r="B214" s="57"/>
      <c r="C214" s="58"/>
      <c r="D214" s="58"/>
      <c r="E214" s="58"/>
      <c r="F214" s="58"/>
      <c r="G214" s="58"/>
      <c r="H214" s="58"/>
      <c r="I214" s="58"/>
      <c r="J214" s="58"/>
      <c r="K214" s="58"/>
      <c r="L214" s="42"/>
      <c r="M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</row>
  </sheetData>
  <sheetProtection sheet="1" autoFilter="0" formatColumns="0" formatRows="0" objects="1" scenarios="1" spinCount="100000" saltValue="4yciL88kGVeCI3QxG2fJ3HvVXQYC8Er9szcV3ZJUu6OcVs3evTM/I/VJ6YHCEsS5ZwiuhLff2XuT+spEv7bK2g==" hashValue="mf4GF7uvuWca06HenWBwLhiYU5hfrlRacc1SVAmmLfoTskQh0FJ3+JbBEMiTZs54ACaDGiXicmF8kE9OadyHRw==" algorithmName="SHA-512" password="CC35"/>
  <autoFilter ref="C84:K2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96" r:id="rId1" display="https://podminky.urs.cz/item/CS_URS_2023_01/113311121"/>
    <hyperlink ref="F101" r:id="rId2" display="https://podminky.urs.cz/item/CS_URS_2023_01/112201134"/>
    <hyperlink ref="F104" r:id="rId3" display="https://podminky.urs.cz/item/CS_URS_2023_01/155211122"/>
    <hyperlink ref="F107" r:id="rId4" display="https://podminky.urs.cz/item/CS_URS_2023_01/155211311"/>
    <hyperlink ref="F110" r:id="rId5" display="https://podminky.urs.cz/item/CS_URS_2023_01/122411101"/>
    <hyperlink ref="F113" r:id="rId6" display="https://podminky.urs.cz/item/CS_URS_2023_01/155212116"/>
    <hyperlink ref="F126" r:id="rId7" display="https://podminky.urs.cz/item/CS_URS_2023_01/282604112"/>
    <hyperlink ref="F133" r:id="rId8" display="https://podminky.urs.cz/item/CS_URS_2023_01/155212116"/>
    <hyperlink ref="F142" r:id="rId9" display="https://podminky.urs.cz/item/CS_URS_2023_01/155214111"/>
    <hyperlink ref="F147" r:id="rId10" display="https://podminky.urs.cz/item/CS_URS_2023_01/155214112"/>
    <hyperlink ref="F154" r:id="rId11" display="https://podminky.urs.cz/item/CS_URS_2023_01/155214211"/>
    <hyperlink ref="F173" r:id="rId12" display="https://podminky.urs.cz/item/CS_URS_2023_01/155213511"/>
    <hyperlink ref="F176" r:id="rId13" display="https://podminky.urs.cz/item/CS_URS_2023_01/043194000"/>
    <hyperlink ref="F179" r:id="rId14" display="https://podminky.urs.cz/item/CS_URS_2023_01/043203003"/>
    <hyperlink ref="F183" r:id="rId15" display="https://podminky.urs.cz/item/CS_URS_2023_01/162632511"/>
    <hyperlink ref="F186" r:id="rId16" display="https://podminky.urs.cz/item/CS_URS_2023_01/167151112"/>
    <hyperlink ref="F189" r:id="rId17" display="https://podminky.urs.cz/item/CS_URS_2023_01/167151122"/>
    <hyperlink ref="F192" r:id="rId18" display="https://podminky.urs.cz/item/CS_URS_2023_01/162751137"/>
    <hyperlink ref="F195" r:id="rId19" display="https://podminky.urs.cz/item/CS_URS_2023_01/162751139"/>
    <hyperlink ref="F198" r:id="rId20" display="https://podminky.urs.cz/item/CS_URS_2023_01/171251201"/>
    <hyperlink ref="F201" r:id="rId21" display="https://podminky.urs.cz/item/CS_URS_2023_01/171201221"/>
    <hyperlink ref="F204" r:id="rId22" display="https://podminky.urs.cz/item/CS_URS_2023_01/162201422"/>
    <hyperlink ref="F207" r:id="rId23" display="https://podminky.urs.cz/item/CS_URS_2023_01/162301972"/>
    <hyperlink ref="F210" r:id="rId24" display="https://podminky.urs.cz/item/CS_URS_2023_01/997013635"/>
    <hyperlink ref="F213" r:id="rId25" display="https://podminky.urs.cz/item/CS_URS_2023_01/998004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109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skalních zářezů na trati 160 v úseku Kaznějov - Plasy</v>
      </c>
      <c r="F7" s="140"/>
      <c r="G7" s="140"/>
      <c r="H7" s="140"/>
      <c r="L7" s="18"/>
    </row>
    <row r="8" s="1" customFormat="1" ht="12" customHeight="1">
      <c r="B8" s="18"/>
      <c r="D8" s="140" t="s">
        <v>110</v>
      </c>
      <c r="L8" s="18"/>
    </row>
    <row r="9" s="2" customFormat="1" ht="16.5" customHeight="1">
      <c r="A9" s="36"/>
      <c r="B9" s="42"/>
      <c r="C9" s="36"/>
      <c r="D9" s="36"/>
      <c r="E9" s="141" t="s">
        <v>111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112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341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25. 4. 2023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tr">
        <f>IF('Rekapitulace stavby'!AN10="","",'Rekapitulace stavby'!AN10)</f>
        <v/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tr">
        <f>IF('Rekapitulace stavby'!E11="","",'Rekapitulace stavby'!E11)</f>
        <v>Správa železnic s.o. - OŘ Plzeň</v>
      </c>
      <c r="F17" s="36"/>
      <c r="G17" s="36"/>
      <c r="H17" s="36"/>
      <c r="I17" s="140" t="s">
        <v>28</v>
      </c>
      <c r="J17" s="131" t="str">
        <f>IF('Rekapitulace stavby'!AN11="","",'Rekapitulace stavby'!AN11)</f>
        <v/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34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ROUND((SUM(BE85:BE107)),  2)</f>
        <v>0</v>
      </c>
      <c r="G35" s="36"/>
      <c r="H35" s="36"/>
      <c r="I35" s="155">
        <v>0.20999999999999999</v>
      </c>
      <c r="J35" s="154">
        <f>ROUND(((SUM(BE85:BE107))*I35),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ROUND((SUM(BF85:BF107)),  2)</f>
        <v>0</v>
      </c>
      <c r="G36" s="36"/>
      <c r="H36" s="36"/>
      <c r="I36" s="155">
        <v>0.14999999999999999</v>
      </c>
      <c r="J36" s="154">
        <f>ROUND(((SUM(BF85:BF107))*I36),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ROUND((SUM(BG85:BG107)),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ROUND((SUM(BH85:BH107)),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ROUND((SUM(BI85:BI107)),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114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skalních zářezů na trati 160 v úseku Kaznějov - Plasy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110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111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112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1.2 - VON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TO Třemošná</v>
      </c>
      <c r="G56" s="38"/>
      <c r="H56" s="38"/>
      <c r="I56" s="30" t="s">
        <v>23</v>
      </c>
      <c r="J56" s="70" t="str">
        <f>IF(J14="","",J14)</f>
        <v>25. 4. 2023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 s.o. - OŘ Plzeň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115</v>
      </c>
      <c r="D61" s="169"/>
      <c r="E61" s="169"/>
      <c r="F61" s="169"/>
      <c r="G61" s="169"/>
      <c r="H61" s="169"/>
      <c r="I61" s="169"/>
      <c r="J61" s="170" t="s">
        <v>116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117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118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Oprava skalních zářezů na trati 160 v úseku Kaznějov - Plasy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110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111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112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 1.2 - VON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F14</f>
        <v>TO Třemošná</v>
      </c>
      <c r="G79" s="38"/>
      <c r="H79" s="38"/>
      <c r="I79" s="30" t="s">
        <v>23</v>
      </c>
      <c r="J79" s="70" t="str">
        <f>IF(J14="","",J14)</f>
        <v>25. 4. 2023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E17</f>
        <v>Správa železnic s.o. - OŘ Plzeň</v>
      </c>
      <c r="G81" s="38"/>
      <c r="H81" s="38"/>
      <c r="I81" s="30" t="s">
        <v>31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IF(E20="","",E20)</f>
        <v>Vyplň údaj</v>
      </c>
      <c r="G82" s="38"/>
      <c r="H82" s="38"/>
      <c r="I82" s="30" t="s">
        <v>34</v>
      </c>
      <c r="J82" s="34" t="str">
        <f>E26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119</v>
      </c>
      <c r="D84" s="175" t="s">
        <v>56</v>
      </c>
      <c r="E84" s="175" t="s">
        <v>52</v>
      </c>
      <c r="F84" s="175" t="s">
        <v>53</v>
      </c>
      <c r="G84" s="175" t="s">
        <v>120</v>
      </c>
      <c r="H84" s="175" t="s">
        <v>121</v>
      </c>
      <c r="I84" s="175" t="s">
        <v>122</v>
      </c>
      <c r="J84" s="175" t="s">
        <v>116</v>
      </c>
      <c r="K84" s="176" t="s">
        <v>123</v>
      </c>
      <c r="L84" s="177"/>
      <c r="M84" s="90" t="s">
        <v>19</v>
      </c>
      <c r="N84" s="91" t="s">
        <v>41</v>
      </c>
      <c r="O84" s="91" t="s">
        <v>124</v>
      </c>
      <c r="P84" s="91" t="s">
        <v>125</v>
      </c>
      <c r="Q84" s="91" t="s">
        <v>126</v>
      </c>
      <c r="R84" s="91" t="s">
        <v>127</v>
      </c>
      <c r="S84" s="91" t="s">
        <v>128</v>
      </c>
      <c r="T84" s="92" t="s">
        <v>129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130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SUM(P86:P107)</f>
        <v>0</v>
      </c>
      <c r="Q85" s="94"/>
      <c r="R85" s="180">
        <f>SUM(R86:R107)</f>
        <v>0</v>
      </c>
      <c r="S85" s="94"/>
      <c r="T85" s="181">
        <f>SUM(T86:T107)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70</v>
      </c>
      <c r="AU85" s="15" t="s">
        <v>117</v>
      </c>
      <c r="BK85" s="182">
        <f>SUM(BK86:BK107)</f>
        <v>0</v>
      </c>
    </row>
    <row r="86" s="2" customFormat="1" ht="16.5" customHeight="1">
      <c r="A86" s="36"/>
      <c r="B86" s="37"/>
      <c r="C86" s="183" t="s">
        <v>78</v>
      </c>
      <c r="D86" s="183" t="s">
        <v>131</v>
      </c>
      <c r="E86" s="184" t="s">
        <v>342</v>
      </c>
      <c r="F86" s="185" t="s">
        <v>343</v>
      </c>
      <c r="G86" s="186" t="s">
        <v>277</v>
      </c>
      <c r="H86" s="187">
        <v>1</v>
      </c>
      <c r="I86" s="188"/>
      <c r="J86" s="189">
        <f>ROUND(I86*H86,2)</f>
        <v>0</v>
      </c>
      <c r="K86" s="185" t="s">
        <v>152</v>
      </c>
      <c r="L86" s="42"/>
      <c r="M86" s="190" t="s">
        <v>19</v>
      </c>
      <c r="N86" s="191" t="s">
        <v>42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135</v>
      </c>
      <c r="AT86" s="194" t="s">
        <v>131</v>
      </c>
      <c r="AU86" s="194" t="s">
        <v>71</v>
      </c>
      <c r="AY86" s="15" t="s">
        <v>136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78</v>
      </c>
      <c r="BK86" s="195">
        <f>ROUND(I86*H86,2)</f>
        <v>0</v>
      </c>
      <c r="BL86" s="15" t="s">
        <v>135</v>
      </c>
      <c r="BM86" s="194" t="s">
        <v>80</v>
      </c>
    </row>
    <row r="87" s="2" customFormat="1">
      <c r="A87" s="36"/>
      <c r="B87" s="37"/>
      <c r="C87" s="38"/>
      <c r="D87" s="196" t="s">
        <v>137</v>
      </c>
      <c r="E87" s="38"/>
      <c r="F87" s="197" t="s">
        <v>343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137</v>
      </c>
      <c r="AU87" s="15" t="s">
        <v>71</v>
      </c>
    </row>
    <row r="88" s="2" customFormat="1">
      <c r="A88" s="36"/>
      <c r="B88" s="37"/>
      <c r="C88" s="38"/>
      <c r="D88" s="233" t="s">
        <v>155</v>
      </c>
      <c r="E88" s="38"/>
      <c r="F88" s="234" t="s">
        <v>344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155</v>
      </c>
      <c r="AU88" s="15" t="s">
        <v>71</v>
      </c>
    </row>
    <row r="89" s="2" customFormat="1" ht="16.5" customHeight="1">
      <c r="A89" s="36"/>
      <c r="B89" s="37"/>
      <c r="C89" s="183" t="s">
        <v>80</v>
      </c>
      <c r="D89" s="183" t="s">
        <v>131</v>
      </c>
      <c r="E89" s="184" t="s">
        <v>345</v>
      </c>
      <c r="F89" s="185" t="s">
        <v>346</v>
      </c>
      <c r="G89" s="186" t="s">
        <v>277</v>
      </c>
      <c r="H89" s="187">
        <v>1</v>
      </c>
      <c r="I89" s="188"/>
      <c r="J89" s="189">
        <f>ROUND(I89*H89,2)</f>
        <v>0</v>
      </c>
      <c r="K89" s="185" t="s">
        <v>152</v>
      </c>
      <c r="L89" s="42"/>
      <c r="M89" s="190" t="s">
        <v>19</v>
      </c>
      <c r="N89" s="191" t="s">
        <v>42</v>
      </c>
      <c r="O89" s="82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4" t="s">
        <v>135</v>
      </c>
      <c r="AT89" s="194" t="s">
        <v>131</v>
      </c>
      <c r="AU89" s="194" t="s">
        <v>71</v>
      </c>
      <c r="AY89" s="15" t="s">
        <v>136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5" t="s">
        <v>78</v>
      </c>
      <c r="BK89" s="195">
        <f>ROUND(I89*H89,2)</f>
        <v>0</v>
      </c>
      <c r="BL89" s="15" t="s">
        <v>135</v>
      </c>
      <c r="BM89" s="194" t="s">
        <v>135</v>
      </c>
    </row>
    <row r="90" s="2" customFormat="1">
      <c r="A90" s="36"/>
      <c r="B90" s="37"/>
      <c r="C90" s="38"/>
      <c r="D90" s="196" t="s">
        <v>137</v>
      </c>
      <c r="E90" s="38"/>
      <c r="F90" s="197" t="s">
        <v>346</v>
      </c>
      <c r="G90" s="38"/>
      <c r="H90" s="38"/>
      <c r="I90" s="198"/>
      <c r="J90" s="38"/>
      <c r="K90" s="38"/>
      <c r="L90" s="42"/>
      <c r="M90" s="199"/>
      <c r="N90" s="20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137</v>
      </c>
      <c r="AU90" s="15" t="s">
        <v>71</v>
      </c>
    </row>
    <row r="91" s="2" customFormat="1">
      <c r="A91" s="36"/>
      <c r="B91" s="37"/>
      <c r="C91" s="38"/>
      <c r="D91" s="233" t="s">
        <v>155</v>
      </c>
      <c r="E91" s="38"/>
      <c r="F91" s="234" t="s">
        <v>347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155</v>
      </c>
      <c r="AU91" s="15" t="s">
        <v>71</v>
      </c>
    </row>
    <row r="92" s="2" customFormat="1" ht="16.5" customHeight="1">
      <c r="A92" s="36"/>
      <c r="B92" s="37"/>
      <c r="C92" s="183" t="s">
        <v>141</v>
      </c>
      <c r="D92" s="183" t="s">
        <v>131</v>
      </c>
      <c r="E92" s="184" t="s">
        <v>348</v>
      </c>
      <c r="F92" s="185" t="s">
        <v>349</v>
      </c>
      <c r="G92" s="186" t="s">
        <v>277</v>
      </c>
      <c r="H92" s="187">
        <v>1</v>
      </c>
      <c r="I92" s="188"/>
      <c r="J92" s="189">
        <f>ROUND(I92*H92,2)</f>
        <v>0</v>
      </c>
      <c r="K92" s="185" t="s">
        <v>152</v>
      </c>
      <c r="L92" s="42"/>
      <c r="M92" s="190" t="s">
        <v>19</v>
      </c>
      <c r="N92" s="191" t="s">
        <v>42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135</v>
      </c>
      <c r="AT92" s="194" t="s">
        <v>131</v>
      </c>
      <c r="AU92" s="194" t="s">
        <v>71</v>
      </c>
      <c r="AY92" s="15" t="s">
        <v>136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78</v>
      </c>
      <c r="BK92" s="195">
        <f>ROUND(I92*H92,2)</f>
        <v>0</v>
      </c>
      <c r="BL92" s="15" t="s">
        <v>135</v>
      </c>
      <c r="BM92" s="194" t="s">
        <v>153</v>
      </c>
    </row>
    <row r="93" s="2" customFormat="1">
      <c r="A93" s="36"/>
      <c r="B93" s="37"/>
      <c r="C93" s="38"/>
      <c r="D93" s="196" t="s">
        <v>137</v>
      </c>
      <c r="E93" s="38"/>
      <c r="F93" s="197" t="s">
        <v>349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71</v>
      </c>
    </row>
    <row r="94" s="2" customFormat="1">
      <c r="A94" s="36"/>
      <c r="B94" s="37"/>
      <c r="C94" s="38"/>
      <c r="D94" s="233" t="s">
        <v>155</v>
      </c>
      <c r="E94" s="38"/>
      <c r="F94" s="234" t="s">
        <v>350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155</v>
      </c>
      <c r="AU94" s="15" t="s">
        <v>71</v>
      </c>
    </row>
    <row r="95" s="2" customFormat="1" ht="16.5" customHeight="1">
      <c r="A95" s="36"/>
      <c r="B95" s="37"/>
      <c r="C95" s="183" t="s">
        <v>135</v>
      </c>
      <c r="D95" s="183" t="s">
        <v>131</v>
      </c>
      <c r="E95" s="184" t="s">
        <v>351</v>
      </c>
      <c r="F95" s="185" t="s">
        <v>352</v>
      </c>
      <c r="G95" s="186" t="s">
        <v>277</v>
      </c>
      <c r="H95" s="187">
        <v>1</v>
      </c>
      <c r="I95" s="188"/>
      <c r="J95" s="189">
        <f>ROUND(I95*H95,2)</f>
        <v>0</v>
      </c>
      <c r="K95" s="185" t="s">
        <v>152</v>
      </c>
      <c r="L95" s="42"/>
      <c r="M95" s="190" t="s">
        <v>19</v>
      </c>
      <c r="N95" s="191" t="s">
        <v>42</v>
      </c>
      <c r="O95" s="82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4" t="s">
        <v>135</v>
      </c>
      <c r="AT95" s="194" t="s">
        <v>131</v>
      </c>
      <c r="AU95" s="194" t="s">
        <v>71</v>
      </c>
      <c r="AY95" s="15" t="s">
        <v>136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15" t="s">
        <v>78</v>
      </c>
      <c r="BK95" s="195">
        <f>ROUND(I95*H95,2)</f>
        <v>0</v>
      </c>
      <c r="BL95" s="15" t="s">
        <v>135</v>
      </c>
      <c r="BM95" s="194" t="s">
        <v>145</v>
      </c>
    </row>
    <row r="96" s="2" customFormat="1">
      <c r="A96" s="36"/>
      <c r="B96" s="37"/>
      <c r="C96" s="38"/>
      <c r="D96" s="196" t="s">
        <v>137</v>
      </c>
      <c r="E96" s="38"/>
      <c r="F96" s="197" t="s">
        <v>352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137</v>
      </c>
      <c r="AU96" s="15" t="s">
        <v>71</v>
      </c>
    </row>
    <row r="97" s="2" customFormat="1">
      <c r="A97" s="36"/>
      <c r="B97" s="37"/>
      <c r="C97" s="38"/>
      <c r="D97" s="233" t="s">
        <v>155</v>
      </c>
      <c r="E97" s="38"/>
      <c r="F97" s="234" t="s">
        <v>353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155</v>
      </c>
      <c r="AU97" s="15" t="s">
        <v>71</v>
      </c>
    </row>
    <row r="98" s="2" customFormat="1" ht="16.5" customHeight="1">
      <c r="A98" s="36"/>
      <c r="B98" s="37"/>
      <c r="C98" s="183" t="s">
        <v>157</v>
      </c>
      <c r="D98" s="183" t="s">
        <v>131</v>
      </c>
      <c r="E98" s="184" t="s">
        <v>354</v>
      </c>
      <c r="F98" s="185" t="s">
        <v>355</v>
      </c>
      <c r="G98" s="186" t="s">
        <v>356</v>
      </c>
      <c r="H98" s="187">
        <v>24</v>
      </c>
      <c r="I98" s="188"/>
      <c r="J98" s="189">
        <f>ROUND(I98*H98,2)</f>
        <v>0</v>
      </c>
      <c r="K98" s="185" t="s">
        <v>152</v>
      </c>
      <c r="L98" s="42"/>
      <c r="M98" s="190" t="s">
        <v>19</v>
      </c>
      <c r="N98" s="191" t="s">
        <v>42</v>
      </c>
      <c r="O98" s="82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135</v>
      </c>
      <c r="AT98" s="194" t="s">
        <v>131</v>
      </c>
      <c r="AU98" s="194" t="s">
        <v>71</v>
      </c>
      <c r="AY98" s="15" t="s">
        <v>136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78</v>
      </c>
      <c r="BK98" s="195">
        <f>ROUND(I98*H98,2)</f>
        <v>0</v>
      </c>
      <c r="BL98" s="15" t="s">
        <v>135</v>
      </c>
      <c r="BM98" s="194" t="s">
        <v>166</v>
      </c>
    </row>
    <row r="99" s="2" customFormat="1">
      <c r="A99" s="36"/>
      <c r="B99" s="37"/>
      <c r="C99" s="38"/>
      <c r="D99" s="196" t="s">
        <v>137</v>
      </c>
      <c r="E99" s="38"/>
      <c r="F99" s="197" t="s">
        <v>355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137</v>
      </c>
      <c r="AU99" s="15" t="s">
        <v>71</v>
      </c>
    </row>
    <row r="100" s="2" customFormat="1">
      <c r="A100" s="36"/>
      <c r="B100" s="37"/>
      <c r="C100" s="38"/>
      <c r="D100" s="233" t="s">
        <v>155</v>
      </c>
      <c r="E100" s="38"/>
      <c r="F100" s="234" t="s">
        <v>357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155</v>
      </c>
      <c r="AU100" s="15" t="s">
        <v>71</v>
      </c>
    </row>
    <row r="101" s="10" customFormat="1">
      <c r="A101" s="10"/>
      <c r="B101" s="211"/>
      <c r="C101" s="212"/>
      <c r="D101" s="196" t="s">
        <v>147</v>
      </c>
      <c r="E101" s="213" t="s">
        <v>19</v>
      </c>
      <c r="F101" s="214" t="s">
        <v>358</v>
      </c>
      <c r="G101" s="212"/>
      <c r="H101" s="215">
        <v>24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1" t="s">
        <v>147</v>
      </c>
      <c r="AU101" s="221" t="s">
        <v>71</v>
      </c>
      <c r="AV101" s="10" t="s">
        <v>80</v>
      </c>
      <c r="AW101" s="10" t="s">
        <v>33</v>
      </c>
      <c r="AX101" s="10" t="s">
        <v>78</v>
      </c>
      <c r="AY101" s="221" t="s">
        <v>136</v>
      </c>
    </row>
    <row r="102" s="2" customFormat="1" ht="16.5" customHeight="1">
      <c r="A102" s="36"/>
      <c r="B102" s="37"/>
      <c r="C102" s="183" t="s">
        <v>153</v>
      </c>
      <c r="D102" s="183" t="s">
        <v>131</v>
      </c>
      <c r="E102" s="184" t="s">
        <v>359</v>
      </c>
      <c r="F102" s="185" t="s">
        <v>360</v>
      </c>
      <c r="G102" s="186" t="s">
        <v>277</v>
      </c>
      <c r="H102" s="187">
        <v>1</v>
      </c>
      <c r="I102" s="188"/>
      <c r="J102" s="189">
        <f>ROUND(I102*H102,2)</f>
        <v>0</v>
      </c>
      <c r="K102" s="185" t="s">
        <v>152</v>
      </c>
      <c r="L102" s="42"/>
      <c r="M102" s="190" t="s">
        <v>19</v>
      </c>
      <c r="N102" s="191" t="s">
        <v>42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135</v>
      </c>
      <c r="AT102" s="194" t="s">
        <v>131</v>
      </c>
      <c r="AU102" s="194" t="s">
        <v>71</v>
      </c>
      <c r="AY102" s="15" t="s">
        <v>136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78</v>
      </c>
      <c r="BK102" s="195">
        <f>ROUND(I102*H102,2)</f>
        <v>0</v>
      </c>
      <c r="BL102" s="15" t="s">
        <v>135</v>
      </c>
      <c r="BM102" s="194" t="s">
        <v>172</v>
      </c>
    </row>
    <row r="103" s="2" customFormat="1">
      <c r="A103" s="36"/>
      <c r="B103" s="37"/>
      <c r="C103" s="38"/>
      <c r="D103" s="196" t="s">
        <v>137</v>
      </c>
      <c r="E103" s="38"/>
      <c r="F103" s="197" t="s">
        <v>360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137</v>
      </c>
      <c r="AU103" s="15" t="s">
        <v>71</v>
      </c>
    </row>
    <row r="104" s="2" customFormat="1">
      <c r="A104" s="36"/>
      <c r="B104" s="37"/>
      <c r="C104" s="38"/>
      <c r="D104" s="233" t="s">
        <v>155</v>
      </c>
      <c r="E104" s="38"/>
      <c r="F104" s="234" t="s">
        <v>361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155</v>
      </c>
      <c r="AU104" s="15" t="s">
        <v>71</v>
      </c>
    </row>
    <row r="105" s="2" customFormat="1" ht="16.5" customHeight="1">
      <c r="A105" s="36"/>
      <c r="B105" s="37"/>
      <c r="C105" s="183" t="s">
        <v>169</v>
      </c>
      <c r="D105" s="183" t="s">
        <v>131</v>
      </c>
      <c r="E105" s="184" t="s">
        <v>362</v>
      </c>
      <c r="F105" s="185" t="s">
        <v>363</v>
      </c>
      <c r="G105" s="186" t="s">
        <v>277</v>
      </c>
      <c r="H105" s="187">
        <v>1</v>
      </c>
      <c r="I105" s="188"/>
      <c r="J105" s="189">
        <f>ROUND(I105*H105,2)</f>
        <v>0</v>
      </c>
      <c r="K105" s="185" t="s">
        <v>152</v>
      </c>
      <c r="L105" s="42"/>
      <c r="M105" s="190" t="s">
        <v>19</v>
      </c>
      <c r="N105" s="191" t="s">
        <v>42</v>
      </c>
      <c r="O105" s="82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135</v>
      </c>
      <c r="AT105" s="194" t="s">
        <v>131</v>
      </c>
      <c r="AU105" s="194" t="s">
        <v>71</v>
      </c>
      <c r="AY105" s="15" t="s">
        <v>136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78</v>
      </c>
      <c r="BK105" s="195">
        <f>ROUND(I105*H105,2)</f>
        <v>0</v>
      </c>
      <c r="BL105" s="15" t="s">
        <v>135</v>
      </c>
      <c r="BM105" s="194" t="s">
        <v>177</v>
      </c>
    </row>
    <row r="106" s="2" customFormat="1">
      <c r="A106" s="36"/>
      <c r="B106" s="37"/>
      <c r="C106" s="38"/>
      <c r="D106" s="196" t="s">
        <v>137</v>
      </c>
      <c r="E106" s="38"/>
      <c r="F106" s="197" t="s">
        <v>363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137</v>
      </c>
      <c r="AU106" s="15" t="s">
        <v>71</v>
      </c>
    </row>
    <row r="107" s="2" customFormat="1">
      <c r="A107" s="36"/>
      <c r="B107" s="37"/>
      <c r="C107" s="38"/>
      <c r="D107" s="233" t="s">
        <v>155</v>
      </c>
      <c r="E107" s="38"/>
      <c r="F107" s="234" t="s">
        <v>364</v>
      </c>
      <c r="G107" s="38"/>
      <c r="H107" s="38"/>
      <c r="I107" s="198"/>
      <c r="J107" s="38"/>
      <c r="K107" s="38"/>
      <c r="L107" s="42"/>
      <c r="M107" s="245"/>
      <c r="N107" s="246"/>
      <c r="O107" s="247"/>
      <c r="P107" s="247"/>
      <c r="Q107" s="247"/>
      <c r="R107" s="247"/>
      <c r="S107" s="247"/>
      <c r="T107" s="248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155</v>
      </c>
      <c r="AU107" s="15" t="s">
        <v>71</v>
      </c>
    </row>
    <row r="108" s="2" customFormat="1" ht="6.96" customHeight="1">
      <c r="A108" s="36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42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sheet="1" autoFilter="0" formatColumns="0" formatRows="0" objects="1" scenarios="1" spinCount="100000" saltValue="V06vehd7IBgkVrqjI4r8TJ3bZIxHKXUtYkzLTp7AV/KZHSsNQYCj3Xsd6wfTnMtffcISfMiAl2HESn9kHoPPjw==" hashValue="vQGEiQCzX7O645H1W6vna7o2FxTFHnd8vxam8rROf0on3Vg7xIllxSY9f0hrR/1KMc9TIhxK/AjntV1GnFiA1A==" algorithmName="SHA-512" password="CC35"/>
  <autoFilter ref="C84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1/030001000"/>
    <hyperlink ref="F91" r:id="rId2" display="https://podminky.urs.cz/item/CS_URS_2023_01/020001000"/>
    <hyperlink ref="F94" r:id="rId3" display="https://podminky.urs.cz/item/CS_URS_2023_01/065002000"/>
    <hyperlink ref="F97" r:id="rId4" display="https://podminky.urs.cz/item/CS_URS_2023_01/013254000"/>
    <hyperlink ref="F100" r:id="rId5" display="https://podminky.urs.cz/item/CS_URS_2023_01/041903000"/>
    <hyperlink ref="F104" r:id="rId6" display="https://podminky.urs.cz/item/CS_URS_2023_01/012002000"/>
    <hyperlink ref="F107" r:id="rId7" display="https://podminky.urs.cz/item/CS_URS_2023_01/06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109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skalních zářezů na trati 160 v úseku Kaznějov - Plasy</v>
      </c>
      <c r="F7" s="140"/>
      <c r="G7" s="140"/>
      <c r="H7" s="140"/>
      <c r="L7" s="18"/>
    </row>
    <row r="8" s="1" customFormat="1" ht="12" customHeight="1">
      <c r="B8" s="18"/>
      <c r="D8" s="140" t="s">
        <v>110</v>
      </c>
      <c r="L8" s="18"/>
    </row>
    <row r="9" s="2" customFormat="1" ht="16.5" customHeight="1">
      <c r="A9" s="36"/>
      <c r="B9" s="42"/>
      <c r="C9" s="36"/>
      <c r="D9" s="36"/>
      <c r="E9" s="141" t="s">
        <v>365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112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366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25. 4. 2023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</v>
      </c>
      <c r="F17" s="36"/>
      <c r="G17" s="36"/>
      <c r="H17" s="36"/>
      <c r="I17" s="140" t="s">
        <v>28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34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ROUND((SUM(BE85:BE126)),  2)</f>
        <v>0</v>
      </c>
      <c r="G35" s="36"/>
      <c r="H35" s="36"/>
      <c r="I35" s="155">
        <v>0.20999999999999999</v>
      </c>
      <c r="J35" s="154">
        <f>ROUND(((SUM(BE85:BE126))*I35),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ROUND((SUM(BF85:BF126)),  2)</f>
        <v>0</v>
      </c>
      <c r="G36" s="36"/>
      <c r="H36" s="36"/>
      <c r="I36" s="155">
        <v>0.14999999999999999</v>
      </c>
      <c r="J36" s="154">
        <f>ROUND(((SUM(BF85:BF126))*I36),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ROUND((SUM(BG85:BG126)),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ROUND((SUM(BH85:BH126)),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ROUND((SUM(BI85:BI126)),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114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skalních zářezů na trati 160 v úseku Kaznějov - Plasy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110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365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112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2.1 - Pravá strana skalního zářezu v km 28,170 - 28,290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TO Třemošná</v>
      </c>
      <c r="G56" s="38"/>
      <c r="H56" s="38"/>
      <c r="I56" s="30" t="s">
        <v>23</v>
      </c>
      <c r="J56" s="70" t="str">
        <f>IF(J14="","",J14)</f>
        <v>25. 4. 2023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 s.o. - OŘ Plzeň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115</v>
      </c>
      <c r="D61" s="169"/>
      <c r="E61" s="169"/>
      <c r="F61" s="169"/>
      <c r="G61" s="169"/>
      <c r="H61" s="169"/>
      <c r="I61" s="169"/>
      <c r="J61" s="170" t="s">
        <v>116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117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118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Oprava skalních zářezů na trati 160 v úseku Kaznějov - Plasy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110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365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112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 2.1 - Pravá strana skalního zářezu v km 28,170 - 28,290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F14</f>
        <v>TO Třemošná</v>
      </c>
      <c r="G79" s="38"/>
      <c r="H79" s="38"/>
      <c r="I79" s="30" t="s">
        <v>23</v>
      </c>
      <c r="J79" s="70" t="str">
        <f>IF(J14="","",J14)</f>
        <v>25. 4. 2023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E17</f>
        <v>Správa železnic s.o. - OŘ Plzeň</v>
      </c>
      <c r="G81" s="38"/>
      <c r="H81" s="38"/>
      <c r="I81" s="30" t="s">
        <v>31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IF(E20="","",E20)</f>
        <v>Vyplň údaj</v>
      </c>
      <c r="G82" s="38"/>
      <c r="H82" s="38"/>
      <c r="I82" s="30" t="s">
        <v>34</v>
      </c>
      <c r="J82" s="34" t="str">
        <f>E26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119</v>
      </c>
      <c r="D84" s="175" t="s">
        <v>56</v>
      </c>
      <c r="E84" s="175" t="s">
        <v>52</v>
      </c>
      <c r="F84" s="175" t="s">
        <v>53</v>
      </c>
      <c r="G84" s="175" t="s">
        <v>120</v>
      </c>
      <c r="H84" s="175" t="s">
        <v>121</v>
      </c>
      <c r="I84" s="175" t="s">
        <v>122</v>
      </c>
      <c r="J84" s="175" t="s">
        <v>116</v>
      </c>
      <c r="K84" s="176" t="s">
        <v>123</v>
      </c>
      <c r="L84" s="177"/>
      <c r="M84" s="90" t="s">
        <v>19</v>
      </c>
      <c r="N84" s="91" t="s">
        <v>41</v>
      </c>
      <c r="O84" s="91" t="s">
        <v>124</v>
      </c>
      <c r="P84" s="91" t="s">
        <v>125</v>
      </c>
      <c r="Q84" s="91" t="s">
        <v>126</v>
      </c>
      <c r="R84" s="91" t="s">
        <v>127</v>
      </c>
      <c r="S84" s="91" t="s">
        <v>128</v>
      </c>
      <c r="T84" s="92" t="s">
        <v>129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130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SUM(P86:P126)</f>
        <v>0</v>
      </c>
      <c r="Q85" s="94"/>
      <c r="R85" s="180">
        <f>SUM(R86:R126)</f>
        <v>0</v>
      </c>
      <c r="S85" s="94"/>
      <c r="T85" s="181">
        <f>SUM(T86:T126)</f>
        <v>0.28800000000000003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70</v>
      </c>
      <c r="AU85" s="15" t="s">
        <v>117</v>
      </c>
      <c r="BK85" s="182">
        <f>SUM(BK86:BK126)</f>
        <v>0</v>
      </c>
    </row>
    <row r="86" s="2" customFormat="1" ht="16.5" customHeight="1">
      <c r="A86" s="36"/>
      <c r="B86" s="37"/>
      <c r="C86" s="183" t="s">
        <v>78</v>
      </c>
      <c r="D86" s="183" t="s">
        <v>131</v>
      </c>
      <c r="E86" s="184" t="s">
        <v>132</v>
      </c>
      <c r="F86" s="185" t="s">
        <v>133</v>
      </c>
      <c r="G86" s="186" t="s">
        <v>134</v>
      </c>
      <c r="H86" s="187">
        <v>14</v>
      </c>
      <c r="I86" s="188"/>
      <c r="J86" s="189">
        <f>ROUND(I86*H86,2)</f>
        <v>0</v>
      </c>
      <c r="K86" s="185" t="s">
        <v>19</v>
      </c>
      <c r="L86" s="42"/>
      <c r="M86" s="190" t="s">
        <v>19</v>
      </c>
      <c r="N86" s="191" t="s">
        <v>42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135</v>
      </c>
      <c r="AT86" s="194" t="s">
        <v>131</v>
      </c>
      <c r="AU86" s="194" t="s">
        <v>71</v>
      </c>
      <c r="AY86" s="15" t="s">
        <v>136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78</v>
      </c>
      <c r="BK86" s="195">
        <f>ROUND(I86*H86,2)</f>
        <v>0</v>
      </c>
      <c r="BL86" s="15" t="s">
        <v>135</v>
      </c>
      <c r="BM86" s="194" t="s">
        <v>80</v>
      </c>
    </row>
    <row r="87" s="2" customFormat="1">
      <c r="A87" s="36"/>
      <c r="B87" s="37"/>
      <c r="C87" s="38"/>
      <c r="D87" s="196" t="s">
        <v>137</v>
      </c>
      <c r="E87" s="38"/>
      <c r="F87" s="197" t="s">
        <v>133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137</v>
      </c>
      <c r="AU87" s="15" t="s">
        <v>71</v>
      </c>
    </row>
    <row r="88" s="2" customFormat="1" ht="16.5" customHeight="1">
      <c r="A88" s="36"/>
      <c r="B88" s="37"/>
      <c r="C88" s="201" t="s">
        <v>80</v>
      </c>
      <c r="D88" s="201" t="s">
        <v>142</v>
      </c>
      <c r="E88" s="202" t="s">
        <v>143</v>
      </c>
      <c r="F88" s="203" t="s">
        <v>144</v>
      </c>
      <c r="G88" s="204" t="s">
        <v>140</v>
      </c>
      <c r="H88" s="205">
        <v>360</v>
      </c>
      <c r="I88" s="206"/>
      <c r="J88" s="207">
        <f>ROUND(I88*H88,2)</f>
        <v>0</v>
      </c>
      <c r="K88" s="203" t="s">
        <v>19</v>
      </c>
      <c r="L88" s="208"/>
      <c r="M88" s="209" t="s">
        <v>19</v>
      </c>
      <c r="N88" s="210" t="s">
        <v>42</v>
      </c>
      <c r="O88" s="8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4" t="s">
        <v>145</v>
      </c>
      <c r="AT88" s="194" t="s">
        <v>142</v>
      </c>
      <c r="AU88" s="194" t="s">
        <v>71</v>
      </c>
      <c r="AY88" s="15" t="s">
        <v>136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78</v>
      </c>
      <c r="BK88" s="195">
        <f>ROUND(I88*H88,2)</f>
        <v>0</v>
      </c>
      <c r="BL88" s="15" t="s">
        <v>135</v>
      </c>
      <c r="BM88" s="194" t="s">
        <v>135</v>
      </c>
    </row>
    <row r="89" s="2" customFormat="1">
      <c r="A89" s="36"/>
      <c r="B89" s="37"/>
      <c r="C89" s="38"/>
      <c r="D89" s="196" t="s">
        <v>137</v>
      </c>
      <c r="E89" s="38"/>
      <c r="F89" s="197" t="s">
        <v>144</v>
      </c>
      <c r="G89" s="38"/>
      <c r="H89" s="38"/>
      <c r="I89" s="198"/>
      <c r="J89" s="38"/>
      <c r="K89" s="38"/>
      <c r="L89" s="42"/>
      <c r="M89" s="199"/>
      <c r="N89" s="20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137</v>
      </c>
      <c r="AU89" s="15" t="s">
        <v>71</v>
      </c>
    </row>
    <row r="90" s="10" customFormat="1">
      <c r="A90" s="10"/>
      <c r="B90" s="211"/>
      <c r="C90" s="212"/>
      <c r="D90" s="196" t="s">
        <v>147</v>
      </c>
      <c r="E90" s="213" t="s">
        <v>19</v>
      </c>
      <c r="F90" s="214" t="s">
        <v>367</v>
      </c>
      <c r="G90" s="212"/>
      <c r="H90" s="215">
        <v>360</v>
      </c>
      <c r="I90" s="216"/>
      <c r="J90" s="212"/>
      <c r="K90" s="212"/>
      <c r="L90" s="217"/>
      <c r="M90" s="218"/>
      <c r="N90" s="219"/>
      <c r="O90" s="219"/>
      <c r="P90" s="219"/>
      <c r="Q90" s="219"/>
      <c r="R90" s="219"/>
      <c r="S90" s="219"/>
      <c r="T90" s="22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21" t="s">
        <v>147</v>
      </c>
      <c r="AU90" s="221" t="s">
        <v>71</v>
      </c>
      <c r="AV90" s="10" t="s">
        <v>80</v>
      </c>
      <c r="AW90" s="10" t="s">
        <v>33</v>
      </c>
      <c r="AX90" s="10" t="s">
        <v>71</v>
      </c>
      <c r="AY90" s="221" t="s">
        <v>136</v>
      </c>
    </row>
    <row r="91" s="11" customFormat="1">
      <c r="A91" s="11"/>
      <c r="B91" s="222"/>
      <c r="C91" s="223"/>
      <c r="D91" s="196" t="s">
        <v>147</v>
      </c>
      <c r="E91" s="224" t="s">
        <v>19</v>
      </c>
      <c r="F91" s="225" t="s">
        <v>149</v>
      </c>
      <c r="G91" s="223"/>
      <c r="H91" s="226">
        <v>360</v>
      </c>
      <c r="I91" s="227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32" t="s">
        <v>147</v>
      </c>
      <c r="AU91" s="232" t="s">
        <v>71</v>
      </c>
      <c r="AV91" s="11" t="s">
        <v>135</v>
      </c>
      <c r="AW91" s="11" t="s">
        <v>33</v>
      </c>
      <c r="AX91" s="11" t="s">
        <v>78</v>
      </c>
      <c r="AY91" s="232" t="s">
        <v>136</v>
      </c>
    </row>
    <row r="92" s="2" customFormat="1" ht="16.5" customHeight="1">
      <c r="A92" s="36"/>
      <c r="B92" s="37"/>
      <c r="C92" s="183" t="s">
        <v>141</v>
      </c>
      <c r="D92" s="183" t="s">
        <v>131</v>
      </c>
      <c r="E92" s="184" t="s">
        <v>150</v>
      </c>
      <c r="F92" s="185" t="s">
        <v>151</v>
      </c>
      <c r="G92" s="186" t="s">
        <v>140</v>
      </c>
      <c r="H92" s="187">
        <v>360</v>
      </c>
      <c r="I92" s="188"/>
      <c r="J92" s="189">
        <f>ROUND(I92*H92,2)</f>
        <v>0</v>
      </c>
      <c r="K92" s="185" t="s">
        <v>152</v>
      </c>
      <c r="L92" s="42"/>
      <c r="M92" s="190" t="s">
        <v>19</v>
      </c>
      <c r="N92" s="191" t="s">
        <v>42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0.00080000000000000004</v>
      </c>
      <c r="T92" s="193">
        <f>S92*H92</f>
        <v>0.28800000000000003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135</v>
      </c>
      <c r="AT92" s="194" t="s">
        <v>131</v>
      </c>
      <c r="AU92" s="194" t="s">
        <v>71</v>
      </c>
      <c r="AY92" s="15" t="s">
        <v>136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78</v>
      </c>
      <c r="BK92" s="195">
        <f>ROUND(I92*H92,2)</f>
        <v>0</v>
      </c>
      <c r="BL92" s="15" t="s">
        <v>135</v>
      </c>
      <c r="BM92" s="194" t="s">
        <v>153</v>
      </c>
    </row>
    <row r="93" s="2" customFormat="1">
      <c r="A93" s="36"/>
      <c r="B93" s="37"/>
      <c r="C93" s="38"/>
      <c r="D93" s="196" t="s">
        <v>137</v>
      </c>
      <c r="E93" s="38"/>
      <c r="F93" s="197" t="s">
        <v>154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71</v>
      </c>
    </row>
    <row r="94" s="2" customFormat="1">
      <c r="A94" s="36"/>
      <c r="B94" s="37"/>
      <c r="C94" s="38"/>
      <c r="D94" s="233" t="s">
        <v>155</v>
      </c>
      <c r="E94" s="38"/>
      <c r="F94" s="234" t="s">
        <v>156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155</v>
      </c>
      <c r="AU94" s="15" t="s">
        <v>71</v>
      </c>
    </row>
    <row r="95" s="10" customFormat="1">
      <c r="A95" s="10"/>
      <c r="B95" s="211"/>
      <c r="C95" s="212"/>
      <c r="D95" s="196" t="s">
        <v>147</v>
      </c>
      <c r="E95" s="213" t="s">
        <v>19</v>
      </c>
      <c r="F95" s="214" t="s">
        <v>367</v>
      </c>
      <c r="G95" s="212"/>
      <c r="H95" s="215">
        <v>360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1" t="s">
        <v>147</v>
      </c>
      <c r="AU95" s="221" t="s">
        <v>71</v>
      </c>
      <c r="AV95" s="10" t="s">
        <v>80</v>
      </c>
      <c r="AW95" s="10" t="s">
        <v>33</v>
      </c>
      <c r="AX95" s="10" t="s">
        <v>71</v>
      </c>
      <c r="AY95" s="221" t="s">
        <v>136</v>
      </c>
    </row>
    <row r="96" s="11" customFormat="1">
      <c r="A96" s="11"/>
      <c r="B96" s="222"/>
      <c r="C96" s="223"/>
      <c r="D96" s="196" t="s">
        <v>147</v>
      </c>
      <c r="E96" s="224" t="s">
        <v>19</v>
      </c>
      <c r="F96" s="225" t="s">
        <v>149</v>
      </c>
      <c r="G96" s="223"/>
      <c r="H96" s="226">
        <v>360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2" t="s">
        <v>147</v>
      </c>
      <c r="AU96" s="232" t="s">
        <v>71</v>
      </c>
      <c r="AV96" s="11" t="s">
        <v>135</v>
      </c>
      <c r="AW96" s="11" t="s">
        <v>33</v>
      </c>
      <c r="AX96" s="11" t="s">
        <v>78</v>
      </c>
      <c r="AY96" s="232" t="s">
        <v>136</v>
      </c>
    </row>
    <row r="97" s="2" customFormat="1" ht="16.5" customHeight="1">
      <c r="A97" s="36"/>
      <c r="B97" s="37"/>
      <c r="C97" s="183" t="s">
        <v>135</v>
      </c>
      <c r="D97" s="183" t="s">
        <v>131</v>
      </c>
      <c r="E97" s="184" t="s">
        <v>163</v>
      </c>
      <c r="F97" s="185" t="s">
        <v>164</v>
      </c>
      <c r="G97" s="186" t="s">
        <v>165</v>
      </c>
      <c r="H97" s="187">
        <v>82</v>
      </c>
      <c r="I97" s="188"/>
      <c r="J97" s="189">
        <f>ROUND(I97*H97,2)</f>
        <v>0</v>
      </c>
      <c r="K97" s="185" t="s">
        <v>152</v>
      </c>
      <c r="L97" s="42"/>
      <c r="M97" s="190" t="s">
        <v>19</v>
      </c>
      <c r="N97" s="191" t="s">
        <v>42</v>
      </c>
      <c r="O97" s="82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4" t="s">
        <v>135</v>
      </c>
      <c r="AT97" s="194" t="s">
        <v>131</v>
      </c>
      <c r="AU97" s="194" t="s">
        <v>71</v>
      </c>
      <c r="AY97" s="15" t="s">
        <v>136</v>
      </c>
      <c r="BE97" s="195">
        <f>IF(N97="základní",J97,0)</f>
        <v>0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15" t="s">
        <v>78</v>
      </c>
      <c r="BK97" s="195">
        <f>ROUND(I97*H97,2)</f>
        <v>0</v>
      </c>
      <c r="BL97" s="15" t="s">
        <v>135</v>
      </c>
      <c r="BM97" s="194" t="s">
        <v>145</v>
      </c>
    </row>
    <row r="98" s="2" customFormat="1">
      <c r="A98" s="36"/>
      <c r="B98" s="37"/>
      <c r="C98" s="38"/>
      <c r="D98" s="196" t="s">
        <v>137</v>
      </c>
      <c r="E98" s="38"/>
      <c r="F98" s="197" t="s">
        <v>167</v>
      </c>
      <c r="G98" s="38"/>
      <c r="H98" s="38"/>
      <c r="I98" s="198"/>
      <c r="J98" s="38"/>
      <c r="K98" s="38"/>
      <c r="L98" s="42"/>
      <c r="M98" s="199"/>
      <c r="N98" s="20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137</v>
      </c>
      <c r="AU98" s="15" t="s">
        <v>71</v>
      </c>
    </row>
    <row r="99" s="2" customFormat="1">
      <c r="A99" s="36"/>
      <c r="B99" s="37"/>
      <c r="C99" s="38"/>
      <c r="D99" s="233" t="s">
        <v>155</v>
      </c>
      <c r="E99" s="38"/>
      <c r="F99" s="234" t="s">
        <v>168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155</v>
      </c>
      <c r="AU99" s="15" t="s">
        <v>71</v>
      </c>
    </row>
    <row r="100" s="2" customFormat="1" ht="16.5" customHeight="1">
      <c r="A100" s="36"/>
      <c r="B100" s="37"/>
      <c r="C100" s="183" t="s">
        <v>157</v>
      </c>
      <c r="D100" s="183" t="s">
        <v>131</v>
      </c>
      <c r="E100" s="184" t="s">
        <v>175</v>
      </c>
      <c r="F100" s="185" t="s">
        <v>176</v>
      </c>
      <c r="G100" s="186" t="s">
        <v>165</v>
      </c>
      <c r="H100" s="187">
        <v>12</v>
      </c>
      <c r="I100" s="188"/>
      <c r="J100" s="189">
        <f>ROUND(I100*H100,2)</f>
        <v>0</v>
      </c>
      <c r="K100" s="185" t="s">
        <v>152</v>
      </c>
      <c r="L100" s="42"/>
      <c r="M100" s="190" t="s">
        <v>19</v>
      </c>
      <c r="N100" s="191" t="s">
        <v>42</v>
      </c>
      <c r="O100" s="82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4" t="s">
        <v>135</v>
      </c>
      <c r="AT100" s="194" t="s">
        <v>131</v>
      </c>
      <c r="AU100" s="194" t="s">
        <v>71</v>
      </c>
      <c r="AY100" s="15" t="s">
        <v>136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5" t="s">
        <v>78</v>
      </c>
      <c r="BK100" s="195">
        <f>ROUND(I100*H100,2)</f>
        <v>0</v>
      </c>
      <c r="BL100" s="15" t="s">
        <v>135</v>
      </c>
      <c r="BM100" s="194" t="s">
        <v>166</v>
      </c>
    </row>
    <row r="101" s="2" customFormat="1">
      <c r="A101" s="36"/>
      <c r="B101" s="37"/>
      <c r="C101" s="38"/>
      <c r="D101" s="196" t="s">
        <v>137</v>
      </c>
      <c r="E101" s="38"/>
      <c r="F101" s="197" t="s">
        <v>178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137</v>
      </c>
      <c r="AU101" s="15" t="s">
        <v>71</v>
      </c>
    </row>
    <row r="102" s="2" customFormat="1">
      <c r="A102" s="36"/>
      <c r="B102" s="37"/>
      <c r="C102" s="38"/>
      <c r="D102" s="233" t="s">
        <v>155</v>
      </c>
      <c r="E102" s="38"/>
      <c r="F102" s="234" t="s">
        <v>179</v>
      </c>
      <c r="G102" s="38"/>
      <c r="H102" s="38"/>
      <c r="I102" s="198"/>
      <c r="J102" s="38"/>
      <c r="K102" s="38"/>
      <c r="L102" s="42"/>
      <c r="M102" s="199"/>
      <c r="N102" s="200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155</v>
      </c>
      <c r="AU102" s="15" t="s">
        <v>71</v>
      </c>
    </row>
    <row r="103" s="2" customFormat="1" ht="16.5" customHeight="1">
      <c r="A103" s="36"/>
      <c r="B103" s="37"/>
      <c r="C103" s="183" t="s">
        <v>153</v>
      </c>
      <c r="D103" s="183" t="s">
        <v>131</v>
      </c>
      <c r="E103" s="184" t="s">
        <v>275</v>
      </c>
      <c r="F103" s="185" t="s">
        <v>276</v>
      </c>
      <c r="G103" s="186" t="s">
        <v>277</v>
      </c>
      <c r="H103" s="187">
        <v>1</v>
      </c>
      <c r="I103" s="188"/>
      <c r="J103" s="189">
        <f>ROUND(I103*H103,2)</f>
        <v>0</v>
      </c>
      <c r="K103" s="185" t="s">
        <v>152</v>
      </c>
      <c r="L103" s="42"/>
      <c r="M103" s="190" t="s">
        <v>19</v>
      </c>
      <c r="N103" s="191" t="s">
        <v>42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135</v>
      </c>
      <c r="AT103" s="194" t="s">
        <v>131</v>
      </c>
      <c r="AU103" s="194" t="s">
        <v>71</v>
      </c>
      <c r="AY103" s="15" t="s">
        <v>136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78</v>
      </c>
      <c r="BK103" s="195">
        <f>ROUND(I103*H103,2)</f>
        <v>0</v>
      </c>
      <c r="BL103" s="15" t="s">
        <v>135</v>
      </c>
      <c r="BM103" s="194" t="s">
        <v>172</v>
      </c>
    </row>
    <row r="104" s="2" customFormat="1">
      <c r="A104" s="36"/>
      <c r="B104" s="37"/>
      <c r="C104" s="38"/>
      <c r="D104" s="196" t="s">
        <v>137</v>
      </c>
      <c r="E104" s="38"/>
      <c r="F104" s="197" t="s">
        <v>276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137</v>
      </c>
      <c r="AU104" s="15" t="s">
        <v>71</v>
      </c>
    </row>
    <row r="105" s="2" customFormat="1">
      <c r="A105" s="36"/>
      <c r="B105" s="37"/>
      <c r="C105" s="38"/>
      <c r="D105" s="233" t="s">
        <v>155</v>
      </c>
      <c r="E105" s="38"/>
      <c r="F105" s="234" t="s">
        <v>279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155</v>
      </c>
      <c r="AU105" s="15" t="s">
        <v>71</v>
      </c>
    </row>
    <row r="106" s="2" customFormat="1" ht="16.5" customHeight="1">
      <c r="A106" s="36"/>
      <c r="B106" s="37"/>
      <c r="C106" s="183" t="s">
        <v>169</v>
      </c>
      <c r="D106" s="183" t="s">
        <v>131</v>
      </c>
      <c r="E106" s="184" t="s">
        <v>281</v>
      </c>
      <c r="F106" s="185" t="s">
        <v>282</v>
      </c>
      <c r="G106" s="186" t="s">
        <v>196</v>
      </c>
      <c r="H106" s="187">
        <v>188</v>
      </c>
      <c r="I106" s="188"/>
      <c r="J106" s="189">
        <f>ROUND(I106*H106,2)</f>
        <v>0</v>
      </c>
      <c r="K106" s="185" t="s">
        <v>152</v>
      </c>
      <c r="L106" s="42"/>
      <c r="M106" s="190" t="s">
        <v>19</v>
      </c>
      <c r="N106" s="191" t="s">
        <v>42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135</v>
      </c>
      <c r="AT106" s="194" t="s">
        <v>131</v>
      </c>
      <c r="AU106" s="194" t="s">
        <v>71</v>
      </c>
      <c r="AY106" s="15" t="s">
        <v>136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78</v>
      </c>
      <c r="BK106" s="195">
        <f>ROUND(I106*H106,2)</f>
        <v>0</v>
      </c>
      <c r="BL106" s="15" t="s">
        <v>135</v>
      </c>
      <c r="BM106" s="194" t="s">
        <v>177</v>
      </c>
    </row>
    <row r="107" s="2" customFormat="1">
      <c r="A107" s="36"/>
      <c r="B107" s="37"/>
      <c r="C107" s="38"/>
      <c r="D107" s="196" t="s">
        <v>137</v>
      </c>
      <c r="E107" s="38"/>
      <c r="F107" s="197" t="s">
        <v>284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137</v>
      </c>
      <c r="AU107" s="15" t="s">
        <v>71</v>
      </c>
    </row>
    <row r="108" s="2" customFormat="1">
      <c r="A108" s="36"/>
      <c r="B108" s="37"/>
      <c r="C108" s="38"/>
      <c r="D108" s="233" t="s">
        <v>155</v>
      </c>
      <c r="E108" s="38"/>
      <c r="F108" s="234" t="s">
        <v>285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155</v>
      </c>
      <c r="AU108" s="15" t="s">
        <v>71</v>
      </c>
    </row>
    <row r="109" s="2" customFormat="1" ht="16.5" customHeight="1">
      <c r="A109" s="36"/>
      <c r="B109" s="37"/>
      <c r="C109" s="183" t="s">
        <v>145</v>
      </c>
      <c r="D109" s="183" t="s">
        <v>131</v>
      </c>
      <c r="E109" s="184" t="s">
        <v>368</v>
      </c>
      <c r="F109" s="185" t="s">
        <v>369</v>
      </c>
      <c r="G109" s="186" t="s">
        <v>165</v>
      </c>
      <c r="H109" s="187">
        <v>94</v>
      </c>
      <c r="I109" s="188"/>
      <c r="J109" s="189">
        <f>ROUND(I109*H109,2)</f>
        <v>0</v>
      </c>
      <c r="K109" s="185" t="s">
        <v>152</v>
      </c>
      <c r="L109" s="42"/>
      <c r="M109" s="190" t="s">
        <v>19</v>
      </c>
      <c r="N109" s="191" t="s">
        <v>42</v>
      </c>
      <c r="O109" s="82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4" t="s">
        <v>135</v>
      </c>
      <c r="AT109" s="194" t="s">
        <v>131</v>
      </c>
      <c r="AU109" s="194" t="s">
        <v>71</v>
      </c>
      <c r="AY109" s="15" t="s">
        <v>136</v>
      </c>
      <c r="BE109" s="195">
        <f>IF(N109="základní",J109,0)</f>
        <v>0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15" t="s">
        <v>78</v>
      </c>
      <c r="BK109" s="195">
        <f>ROUND(I109*H109,2)</f>
        <v>0</v>
      </c>
      <c r="BL109" s="15" t="s">
        <v>135</v>
      </c>
      <c r="BM109" s="194" t="s">
        <v>184</v>
      </c>
    </row>
    <row r="110" s="2" customFormat="1">
      <c r="A110" s="36"/>
      <c r="B110" s="37"/>
      <c r="C110" s="38"/>
      <c r="D110" s="196" t="s">
        <v>137</v>
      </c>
      <c r="E110" s="38"/>
      <c r="F110" s="197" t="s">
        <v>370</v>
      </c>
      <c r="G110" s="38"/>
      <c r="H110" s="38"/>
      <c r="I110" s="198"/>
      <c r="J110" s="38"/>
      <c r="K110" s="38"/>
      <c r="L110" s="42"/>
      <c r="M110" s="199"/>
      <c r="N110" s="20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137</v>
      </c>
      <c r="AU110" s="15" t="s">
        <v>71</v>
      </c>
    </row>
    <row r="111" s="2" customFormat="1">
      <c r="A111" s="36"/>
      <c r="B111" s="37"/>
      <c r="C111" s="38"/>
      <c r="D111" s="233" t="s">
        <v>155</v>
      </c>
      <c r="E111" s="38"/>
      <c r="F111" s="234" t="s">
        <v>371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155</v>
      </c>
      <c r="AU111" s="15" t="s">
        <v>71</v>
      </c>
    </row>
    <row r="112" s="2" customFormat="1" ht="16.5" customHeight="1">
      <c r="A112" s="36"/>
      <c r="B112" s="37"/>
      <c r="C112" s="183" t="s">
        <v>180</v>
      </c>
      <c r="D112" s="183" t="s">
        <v>131</v>
      </c>
      <c r="E112" s="184" t="s">
        <v>292</v>
      </c>
      <c r="F112" s="185" t="s">
        <v>293</v>
      </c>
      <c r="G112" s="186" t="s">
        <v>165</v>
      </c>
      <c r="H112" s="187">
        <v>94</v>
      </c>
      <c r="I112" s="188"/>
      <c r="J112" s="189">
        <f>ROUND(I112*H112,2)</f>
        <v>0</v>
      </c>
      <c r="K112" s="185" t="s">
        <v>152</v>
      </c>
      <c r="L112" s="42"/>
      <c r="M112" s="190" t="s">
        <v>19</v>
      </c>
      <c r="N112" s="191" t="s">
        <v>42</v>
      </c>
      <c r="O112" s="82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4" t="s">
        <v>135</v>
      </c>
      <c r="AT112" s="194" t="s">
        <v>131</v>
      </c>
      <c r="AU112" s="194" t="s">
        <v>71</v>
      </c>
      <c r="AY112" s="15" t="s">
        <v>136</v>
      </c>
      <c r="BE112" s="195">
        <f>IF(N112="základní",J112,0)</f>
        <v>0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15" t="s">
        <v>78</v>
      </c>
      <c r="BK112" s="195">
        <f>ROUND(I112*H112,2)</f>
        <v>0</v>
      </c>
      <c r="BL112" s="15" t="s">
        <v>135</v>
      </c>
      <c r="BM112" s="194" t="s">
        <v>201</v>
      </c>
    </row>
    <row r="113" s="2" customFormat="1">
      <c r="A113" s="36"/>
      <c r="B113" s="37"/>
      <c r="C113" s="38"/>
      <c r="D113" s="196" t="s">
        <v>137</v>
      </c>
      <c r="E113" s="38"/>
      <c r="F113" s="197" t="s">
        <v>295</v>
      </c>
      <c r="G113" s="38"/>
      <c r="H113" s="38"/>
      <c r="I113" s="198"/>
      <c r="J113" s="38"/>
      <c r="K113" s="38"/>
      <c r="L113" s="42"/>
      <c r="M113" s="199"/>
      <c r="N113" s="200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137</v>
      </c>
      <c r="AU113" s="15" t="s">
        <v>71</v>
      </c>
    </row>
    <row r="114" s="2" customFormat="1">
      <c r="A114" s="36"/>
      <c r="B114" s="37"/>
      <c r="C114" s="38"/>
      <c r="D114" s="233" t="s">
        <v>155</v>
      </c>
      <c r="E114" s="38"/>
      <c r="F114" s="234" t="s">
        <v>296</v>
      </c>
      <c r="G114" s="38"/>
      <c r="H114" s="38"/>
      <c r="I114" s="198"/>
      <c r="J114" s="38"/>
      <c r="K114" s="38"/>
      <c r="L114" s="42"/>
      <c r="M114" s="199"/>
      <c r="N114" s="20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155</v>
      </c>
      <c r="AU114" s="15" t="s">
        <v>71</v>
      </c>
    </row>
    <row r="115" s="2" customFormat="1" ht="21.75" customHeight="1">
      <c r="A115" s="36"/>
      <c r="B115" s="37"/>
      <c r="C115" s="183" t="s">
        <v>166</v>
      </c>
      <c r="D115" s="183" t="s">
        <v>131</v>
      </c>
      <c r="E115" s="184" t="s">
        <v>298</v>
      </c>
      <c r="F115" s="185" t="s">
        <v>299</v>
      </c>
      <c r="G115" s="186" t="s">
        <v>165</v>
      </c>
      <c r="H115" s="187">
        <v>94</v>
      </c>
      <c r="I115" s="188"/>
      <c r="J115" s="189">
        <f>ROUND(I115*H115,2)</f>
        <v>0</v>
      </c>
      <c r="K115" s="185" t="s">
        <v>152</v>
      </c>
      <c r="L115" s="42"/>
      <c r="M115" s="190" t="s">
        <v>19</v>
      </c>
      <c r="N115" s="191" t="s">
        <v>42</v>
      </c>
      <c r="O115" s="82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4" t="s">
        <v>135</v>
      </c>
      <c r="AT115" s="194" t="s">
        <v>131</v>
      </c>
      <c r="AU115" s="194" t="s">
        <v>71</v>
      </c>
      <c r="AY115" s="15" t="s">
        <v>136</v>
      </c>
      <c r="BE115" s="195">
        <f>IF(N115="základní",J115,0)</f>
        <v>0</v>
      </c>
      <c r="BF115" s="195">
        <f>IF(N115="snížená",J115,0)</f>
        <v>0</v>
      </c>
      <c r="BG115" s="195">
        <f>IF(N115="zákl. přenesená",J115,0)</f>
        <v>0</v>
      </c>
      <c r="BH115" s="195">
        <f>IF(N115="sníž. přenesená",J115,0)</f>
        <v>0</v>
      </c>
      <c r="BI115" s="195">
        <f>IF(N115="nulová",J115,0)</f>
        <v>0</v>
      </c>
      <c r="BJ115" s="15" t="s">
        <v>78</v>
      </c>
      <c r="BK115" s="195">
        <f>ROUND(I115*H115,2)</f>
        <v>0</v>
      </c>
      <c r="BL115" s="15" t="s">
        <v>135</v>
      </c>
      <c r="BM115" s="194" t="s">
        <v>207</v>
      </c>
    </row>
    <row r="116" s="2" customFormat="1">
      <c r="A116" s="36"/>
      <c r="B116" s="37"/>
      <c r="C116" s="38"/>
      <c r="D116" s="196" t="s">
        <v>137</v>
      </c>
      <c r="E116" s="38"/>
      <c r="F116" s="197" t="s">
        <v>301</v>
      </c>
      <c r="G116" s="38"/>
      <c r="H116" s="38"/>
      <c r="I116" s="198"/>
      <c r="J116" s="38"/>
      <c r="K116" s="38"/>
      <c r="L116" s="42"/>
      <c r="M116" s="199"/>
      <c r="N116" s="200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137</v>
      </c>
      <c r="AU116" s="15" t="s">
        <v>71</v>
      </c>
    </row>
    <row r="117" s="2" customFormat="1">
      <c r="A117" s="36"/>
      <c r="B117" s="37"/>
      <c r="C117" s="38"/>
      <c r="D117" s="233" t="s">
        <v>155</v>
      </c>
      <c r="E117" s="38"/>
      <c r="F117" s="234" t="s">
        <v>302</v>
      </c>
      <c r="G117" s="38"/>
      <c r="H117" s="38"/>
      <c r="I117" s="198"/>
      <c r="J117" s="38"/>
      <c r="K117" s="38"/>
      <c r="L117" s="42"/>
      <c r="M117" s="199"/>
      <c r="N117" s="200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155</v>
      </c>
      <c r="AU117" s="15" t="s">
        <v>71</v>
      </c>
    </row>
    <row r="118" s="2" customFormat="1" ht="24.15" customHeight="1">
      <c r="A118" s="36"/>
      <c r="B118" s="37"/>
      <c r="C118" s="183" t="s">
        <v>194</v>
      </c>
      <c r="D118" s="183" t="s">
        <v>131</v>
      </c>
      <c r="E118" s="184" t="s">
        <v>303</v>
      </c>
      <c r="F118" s="185" t="s">
        <v>304</v>
      </c>
      <c r="G118" s="186" t="s">
        <v>165</v>
      </c>
      <c r="H118" s="187">
        <v>1410</v>
      </c>
      <c r="I118" s="188"/>
      <c r="J118" s="189">
        <f>ROUND(I118*H118,2)</f>
        <v>0</v>
      </c>
      <c r="K118" s="185" t="s">
        <v>152</v>
      </c>
      <c r="L118" s="42"/>
      <c r="M118" s="190" t="s">
        <v>19</v>
      </c>
      <c r="N118" s="191" t="s">
        <v>42</v>
      </c>
      <c r="O118" s="82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4" t="s">
        <v>135</v>
      </c>
      <c r="AT118" s="194" t="s">
        <v>131</v>
      </c>
      <c r="AU118" s="194" t="s">
        <v>71</v>
      </c>
      <c r="AY118" s="15" t="s">
        <v>136</v>
      </c>
      <c r="BE118" s="195">
        <f>IF(N118="základní",J118,0)</f>
        <v>0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15" t="s">
        <v>78</v>
      </c>
      <c r="BK118" s="195">
        <f>ROUND(I118*H118,2)</f>
        <v>0</v>
      </c>
      <c r="BL118" s="15" t="s">
        <v>135</v>
      </c>
      <c r="BM118" s="194" t="s">
        <v>209</v>
      </c>
    </row>
    <row r="119" s="2" customFormat="1">
      <c r="A119" s="36"/>
      <c r="B119" s="37"/>
      <c r="C119" s="38"/>
      <c r="D119" s="196" t="s">
        <v>137</v>
      </c>
      <c r="E119" s="38"/>
      <c r="F119" s="197" t="s">
        <v>306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137</v>
      </c>
      <c r="AU119" s="15" t="s">
        <v>71</v>
      </c>
    </row>
    <row r="120" s="2" customFormat="1">
      <c r="A120" s="36"/>
      <c r="B120" s="37"/>
      <c r="C120" s="38"/>
      <c r="D120" s="233" t="s">
        <v>155</v>
      </c>
      <c r="E120" s="38"/>
      <c r="F120" s="234" t="s">
        <v>307</v>
      </c>
      <c r="G120" s="38"/>
      <c r="H120" s="38"/>
      <c r="I120" s="198"/>
      <c r="J120" s="38"/>
      <c r="K120" s="38"/>
      <c r="L120" s="42"/>
      <c r="M120" s="199"/>
      <c r="N120" s="200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155</v>
      </c>
      <c r="AU120" s="15" t="s">
        <v>71</v>
      </c>
    </row>
    <row r="121" s="2" customFormat="1" ht="16.5" customHeight="1">
      <c r="A121" s="36"/>
      <c r="B121" s="37"/>
      <c r="C121" s="183" t="s">
        <v>172</v>
      </c>
      <c r="D121" s="183" t="s">
        <v>131</v>
      </c>
      <c r="E121" s="184" t="s">
        <v>309</v>
      </c>
      <c r="F121" s="185" t="s">
        <v>310</v>
      </c>
      <c r="G121" s="186" t="s">
        <v>165</v>
      </c>
      <c r="H121" s="187">
        <v>94</v>
      </c>
      <c r="I121" s="188"/>
      <c r="J121" s="189">
        <f>ROUND(I121*H121,2)</f>
        <v>0</v>
      </c>
      <c r="K121" s="185" t="s">
        <v>152</v>
      </c>
      <c r="L121" s="42"/>
      <c r="M121" s="190" t="s">
        <v>19</v>
      </c>
      <c r="N121" s="191" t="s">
        <v>42</v>
      </c>
      <c r="O121" s="82"/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4" t="s">
        <v>135</v>
      </c>
      <c r="AT121" s="194" t="s">
        <v>131</v>
      </c>
      <c r="AU121" s="194" t="s">
        <v>71</v>
      </c>
      <c r="AY121" s="15" t="s">
        <v>136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5" t="s">
        <v>78</v>
      </c>
      <c r="BK121" s="195">
        <f>ROUND(I121*H121,2)</f>
        <v>0</v>
      </c>
      <c r="BL121" s="15" t="s">
        <v>135</v>
      </c>
      <c r="BM121" s="194" t="s">
        <v>213</v>
      </c>
    </row>
    <row r="122" s="2" customFormat="1">
      <c r="A122" s="36"/>
      <c r="B122" s="37"/>
      <c r="C122" s="38"/>
      <c r="D122" s="196" t="s">
        <v>137</v>
      </c>
      <c r="E122" s="38"/>
      <c r="F122" s="197" t="s">
        <v>312</v>
      </c>
      <c r="G122" s="38"/>
      <c r="H122" s="38"/>
      <c r="I122" s="198"/>
      <c r="J122" s="38"/>
      <c r="K122" s="38"/>
      <c r="L122" s="42"/>
      <c r="M122" s="199"/>
      <c r="N122" s="200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137</v>
      </c>
      <c r="AU122" s="15" t="s">
        <v>71</v>
      </c>
    </row>
    <row r="123" s="2" customFormat="1">
      <c r="A123" s="36"/>
      <c r="B123" s="37"/>
      <c r="C123" s="38"/>
      <c r="D123" s="233" t="s">
        <v>155</v>
      </c>
      <c r="E123" s="38"/>
      <c r="F123" s="234" t="s">
        <v>313</v>
      </c>
      <c r="G123" s="38"/>
      <c r="H123" s="38"/>
      <c r="I123" s="198"/>
      <c r="J123" s="38"/>
      <c r="K123" s="38"/>
      <c r="L123" s="42"/>
      <c r="M123" s="199"/>
      <c r="N123" s="20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155</v>
      </c>
      <c r="AU123" s="15" t="s">
        <v>71</v>
      </c>
    </row>
    <row r="124" s="2" customFormat="1" ht="16.5" customHeight="1">
      <c r="A124" s="36"/>
      <c r="B124" s="37"/>
      <c r="C124" s="183" t="s">
        <v>204</v>
      </c>
      <c r="D124" s="183" t="s">
        <v>131</v>
      </c>
      <c r="E124" s="184" t="s">
        <v>314</v>
      </c>
      <c r="F124" s="185" t="s">
        <v>315</v>
      </c>
      <c r="G124" s="186" t="s">
        <v>196</v>
      </c>
      <c r="H124" s="187">
        <v>188</v>
      </c>
      <c r="I124" s="188"/>
      <c r="J124" s="189">
        <f>ROUND(I124*H124,2)</f>
        <v>0</v>
      </c>
      <c r="K124" s="185" t="s">
        <v>152</v>
      </c>
      <c r="L124" s="42"/>
      <c r="M124" s="190" t="s">
        <v>19</v>
      </c>
      <c r="N124" s="191" t="s">
        <v>42</v>
      </c>
      <c r="O124" s="82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4" t="s">
        <v>135</v>
      </c>
      <c r="AT124" s="194" t="s">
        <v>131</v>
      </c>
      <c r="AU124" s="194" t="s">
        <v>71</v>
      </c>
      <c r="AY124" s="15" t="s">
        <v>136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78</v>
      </c>
      <c r="BK124" s="195">
        <f>ROUND(I124*H124,2)</f>
        <v>0</v>
      </c>
      <c r="BL124" s="15" t="s">
        <v>135</v>
      </c>
      <c r="BM124" s="194" t="s">
        <v>216</v>
      </c>
    </row>
    <row r="125" s="2" customFormat="1">
      <c r="A125" s="36"/>
      <c r="B125" s="37"/>
      <c r="C125" s="38"/>
      <c r="D125" s="196" t="s">
        <v>137</v>
      </c>
      <c r="E125" s="38"/>
      <c r="F125" s="197" t="s">
        <v>317</v>
      </c>
      <c r="G125" s="38"/>
      <c r="H125" s="38"/>
      <c r="I125" s="198"/>
      <c r="J125" s="38"/>
      <c r="K125" s="38"/>
      <c r="L125" s="42"/>
      <c r="M125" s="199"/>
      <c r="N125" s="20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137</v>
      </c>
      <c r="AU125" s="15" t="s">
        <v>71</v>
      </c>
    </row>
    <row r="126" s="2" customFormat="1">
      <c r="A126" s="36"/>
      <c r="B126" s="37"/>
      <c r="C126" s="38"/>
      <c r="D126" s="233" t="s">
        <v>155</v>
      </c>
      <c r="E126" s="38"/>
      <c r="F126" s="234" t="s">
        <v>318</v>
      </c>
      <c r="G126" s="38"/>
      <c r="H126" s="38"/>
      <c r="I126" s="198"/>
      <c r="J126" s="38"/>
      <c r="K126" s="38"/>
      <c r="L126" s="42"/>
      <c r="M126" s="245"/>
      <c r="N126" s="246"/>
      <c r="O126" s="247"/>
      <c r="P126" s="247"/>
      <c r="Q126" s="247"/>
      <c r="R126" s="247"/>
      <c r="S126" s="247"/>
      <c r="T126" s="248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155</v>
      </c>
      <c r="AU126" s="15" t="s">
        <v>71</v>
      </c>
    </row>
    <row r="127" s="2" customFormat="1" ht="6.96" customHeight="1">
      <c r="A127" s="36"/>
      <c r="B127" s="57"/>
      <c r="C127" s="58"/>
      <c r="D127" s="58"/>
      <c r="E127" s="58"/>
      <c r="F127" s="58"/>
      <c r="G127" s="58"/>
      <c r="H127" s="58"/>
      <c r="I127" s="58"/>
      <c r="J127" s="58"/>
      <c r="K127" s="58"/>
      <c r="L127" s="42"/>
      <c r="M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</sheetData>
  <sheetProtection sheet="1" autoFilter="0" formatColumns="0" formatRows="0" objects="1" scenarios="1" spinCount="100000" saltValue="QOy+LSOxbT/Dk9HfCGjpvxfuEnJoo4mxt7E93HMzcKwz6i1b2fNSxPBnCydogTH4QXgj3243Gzzk/7F4gK5i0g==" hashValue="+YWDi8XGgoLhky5RIJO7AWnIWtr/V+xx4Zb4ZCNQe+Wu7q9yKDyonjriOvT0PG1OnwMn4sXptkFdztQ36GwpYQ==" algorithmName="SHA-512" password="CC35"/>
  <autoFilter ref="C84:K1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94" r:id="rId1" display="https://podminky.urs.cz/item/CS_URS_2023_01/113311121"/>
    <hyperlink ref="F99" r:id="rId2" display="https://podminky.urs.cz/item/CS_URS_2023_01/155211122"/>
    <hyperlink ref="F102" r:id="rId3" display="https://podminky.urs.cz/item/CS_URS_2023_01/122411101"/>
    <hyperlink ref="F105" r:id="rId4" display="https://podminky.urs.cz/item/CS_URS_2023_01/043203003"/>
    <hyperlink ref="F108" r:id="rId5" display="https://podminky.urs.cz/item/CS_URS_2023_01/162632511"/>
    <hyperlink ref="F111" r:id="rId6" display="https://podminky.urs.cz/item/CS_URS_2023_01/167151102"/>
    <hyperlink ref="F114" r:id="rId7" display="https://podminky.urs.cz/item/CS_URS_2023_01/167151122"/>
    <hyperlink ref="F117" r:id="rId8" display="https://podminky.urs.cz/item/CS_URS_2023_01/162751137"/>
    <hyperlink ref="F120" r:id="rId9" display="https://podminky.urs.cz/item/CS_URS_2023_01/162751139"/>
    <hyperlink ref="F123" r:id="rId10" display="https://podminky.urs.cz/item/CS_URS_2023_01/171251201"/>
    <hyperlink ref="F126" r:id="rId11" display="https://podminky.urs.cz/item/CS_URS_2023_01/1712012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109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skalních zářezů na trati 160 v úseku Kaznějov - Plasy</v>
      </c>
      <c r="F7" s="140"/>
      <c r="G7" s="140"/>
      <c r="H7" s="140"/>
      <c r="L7" s="18"/>
    </row>
    <row r="8" s="1" customFormat="1" ht="12" customHeight="1">
      <c r="B8" s="18"/>
      <c r="D8" s="140" t="s">
        <v>110</v>
      </c>
      <c r="L8" s="18"/>
    </row>
    <row r="9" s="2" customFormat="1" ht="16.5" customHeight="1">
      <c r="A9" s="36"/>
      <c r="B9" s="42"/>
      <c r="C9" s="36"/>
      <c r="D9" s="36"/>
      <c r="E9" s="141" t="s">
        <v>365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112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372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25. 4. 2023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tr">
        <f>IF('Rekapitulace stavby'!AN10="","",'Rekapitulace stavby'!AN10)</f>
        <v/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tr">
        <f>IF('Rekapitulace stavby'!E11="","",'Rekapitulace stavby'!E11)</f>
        <v>Správa železnic s.o. - OŘ Plzeň</v>
      </c>
      <c r="F17" s="36"/>
      <c r="G17" s="36"/>
      <c r="H17" s="36"/>
      <c r="I17" s="140" t="s">
        <v>28</v>
      </c>
      <c r="J17" s="131" t="str">
        <f>IF('Rekapitulace stavby'!AN11="","",'Rekapitulace stavby'!AN11)</f>
        <v/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34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ROUND((SUM(BE85:BE107)),  2)</f>
        <v>0</v>
      </c>
      <c r="G35" s="36"/>
      <c r="H35" s="36"/>
      <c r="I35" s="155">
        <v>0.20999999999999999</v>
      </c>
      <c r="J35" s="154">
        <f>ROUND(((SUM(BE85:BE107))*I35),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ROUND((SUM(BF85:BF107)),  2)</f>
        <v>0</v>
      </c>
      <c r="G36" s="36"/>
      <c r="H36" s="36"/>
      <c r="I36" s="155">
        <v>0.14999999999999999</v>
      </c>
      <c r="J36" s="154">
        <f>ROUND(((SUM(BF85:BF107))*I36),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ROUND((SUM(BG85:BG107)),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ROUND((SUM(BH85:BH107)),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ROUND((SUM(BI85:BI107)),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114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skalních zářezů na trati 160 v úseku Kaznějov - Plasy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110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365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112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2.2 - VON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TO Třemošná</v>
      </c>
      <c r="G56" s="38"/>
      <c r="H56" s="38"/>
      <c r="I56" s="30" t="s">
        <v>23</v>
      </c>
      <c r="J56" s="70" t="str">
        <f>IF(J14="","",J14)</f>
        <v>25. 4. 2023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 s.o. - OŘ Plzeň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115</v>
      </c>
      <c r="D61" s="169"/>
      <c r="E61" s="169"/>
      <c r="F61" s="169"/>
      <c r="G61" s="169"/>
      <c r="H61" s="169"/>
      <c r="I61" s="169"/>
      <c r="J61" s="170" t="s">
        <v>116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117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118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Oprava skalních zářezů na trati 160 v úseku Kaznějov - Plasy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110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365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112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 2.2 - VON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F14</f>
        <v>TO Třemošná</v>
      </c>
      <c r="G79" s="38"/>
      <c r="H79" s="38"/>
      <c r="I79" s="30" t="s">
        <v>23</v>
      </c>
      <c r="J79" s="70" t="str">
        <f>IF(J14="","",J14)</f>
        <v>25. 4. 2023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E17</f>
        <v>Správa železnic s.o. - OŘ Plzeň</v>
      </c>
      <c r="G81" s="38"/>
      <c r="H81" s="38"/>
      <c r="I81" s="30" t="s">
        <v>31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IF(E20="","",E20)</f>
        <v>Vyplň údaj</v>
      </c>
      <c r="G82" s="38"/>
      <c r="H82" s="38"/>
      <c r="I82" s="30" t="s">
        <v>34</v>
      </c>
      <c r="J82" s="34" t="str">
        <f>E26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119</v>
      </c>
      <c r="D84" s="175" t="s">
        <v>56</v>
      </c>
      <c r="E84" s="175" t="s">
        <v>52</v>
      </c>
      <c r="F84" s="175" t="s">
        <v>53</v>
      </c>
      <c r="G84" s="175" t="s">
        <v>120</v>
      </c>
      <c r="H84" s="175" t="s">
        <v>121</v>
      </c>
      <c r="I84" s="175" t="s">
        <v>122</v>
      </c>
      <c r="J84" s="175" t="s">
        <v>116</v>
      </c>
      <c r="K84" s="176" t="s">
        <v>123</v>
      </c>
      <c r="L84" s="177"/>
      <c r="M84" s="90" t="s">
        <v>19</v>
      </c>
      <c r="N84" s="91" t="s">
        <v>41</v>
      </c>
      <c r="O84" s="91" t="s">
        <v>124</v>
      </c>
      <c r="P84" s="91" t="s">
        <v>125</v>
      </c>
      <c r="Q84" s="91" t="s">
        <v>126</v>
      </c>
      <c r="R84" s="91" t="s">
        <v>127</v>
      </c>
      <c r="S84" s="91" t="s">
        <v>128</v>
      </c>
      <c r="T84" s="92" t="s">
        <v>129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130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SUM(P86:P107)</f>
        <v>0</v>
      </c>
      <c r="Q85" s="94"/>
      <c r="R85" s="180">
        <f>SUM(R86:R107)</f>
        <v>0</v>
      </c>
      <c r="S85" s="94"/>
      <c r="T85" s="181">
        <f>SUM(T86:T107)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70</v>
      </c>
      <c r="AU85" s="15" t="s">
        <v>117</v>
      </c>
      <c r="BK85" s="182">
        <f>SUM(BK86:BK107)</f>
        <v>0</v>
      </c>
    </row>
    <row r="86" s="2" customFormat="1" ht="16.5" customHeight="1">
      <c r="A86" s="36"/>
      <c r="B86" s="37"/>
      <c r="C86" s="183" t="s">
        <v>78</v>
      </c>
      <c r="D86" s="183" t="s">
        <v>131</v>
      </c>
      <c r="E86" s="184" t="s">
        <v>351</v>
      </c>
      <c r="F86" s="185" t="s">
        <v>352</v>
      </c>
      <c r="G86" s="186" t="s">
        <v>277</v>
      </c>
      <c r="H86" s="187">
        <v>1</v>
      </c>
      <c r="I86" s="188"/>
      <c r="J86" s="189">
        <f>ROUND(I86*H86,2)</f>
        <v>0</v>
      </c>
      <c r="K86" s="185" t="s">
        <v>152</v>
      </c>
      <c r="L86" s="42"/>
      <c r="M86" s="190" t="s">
        <v>19</v>
      </c>
      <c r="N86" s="191" t="s">
        <v>42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135</v>
      </c>
      <c r="AT86" s="194" t="s">
        <v>131</v>
      </c>
      <c r="AU86" s="194" t="s">
        <v>71</v>
      </c>
      <c r="AY86" s="15" t="s">
        <v>136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78</v>
      </c>
      <c r="BK86" s="195">
        <f>ROUND(I86*H86,2)</f>
        <v>0</v>
      </c>
      <c r="BL86" s="15" t="s">
        <v>135</v>
      </c>
      <c r="BM86" s="194" t="s">
        <v>373</v>
      </c>
    </row>
    <row r="87" s="2" customFormat="1">
      <c r="A87" s="36"/>
      <c r="B87" s="37"/>
      <c r="C87" s="38"/>
      <c r="D87" s="196" t="s">
        <v>137</v>
      </c>
      <c r="E87" s="38"/>
      <c r="F87" s="197" t="s">
        <v>352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137</v>
      </c>
      <c r="AU87" s="15" t="s">
        <v>71</v>
      </c>
    </row>
    <row r="88" s="2" customFormat="1">
      <c r="A88" s="36"/>
      <c r="B88" s="37"/>
      <c r="C88" s="38"/>
      <c r="D88" s="233" t="s">
        <v>155</v>
      </c>
      <c r="E88" s="38"/>
      <c r="F88" s="234" t="s">
        <v>353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155</v>
      </c>
      <c r="AU88" s="15" t="s">
        <v>71</v>
      </c>
    </row>
    <row r="89" s="2" customFormat="1" ht="24.15" customHeight="1">
      <c r="A89" s="36"/>
      <c r="B89" s="37"/>
      <c r="C89" s="183" t="s">
        <v>80</v>
      </c>
      <c r="D89" s="183" t="s">
        <v>131</v>
      </c>
      <c r="E89" s="184" t="s">
        <v>359</v>
      </c>
      <c r="F89" s="185" t="s">
        <v>360</v>
      </c>
      <c r="G89" s="186" t="s">
        <v>374</v>
      </c>
      <c r="H89" s="187">
        <v>1</v>
      </c>
      <c r="I89" s="188"/>
      <c r="J89" s="189">
        <f>ROUND(I89*H89,2)</f>
        <v>0</v>
      </c>
      <c r="K89" s="185" t="s">
        <v>152</v>
      </c>
      <c r="L89" s="42"/>
      <c r="M89" s="190" t="s">
        <v>19</v>
      </c>
      <c r="N89" s="191" t="s">
        <v>42</v>
      </c>
      <c r="O89" s="82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4" t="s">
        <v>135</v>
      </c>
      <c r="AT89" s="194" t="s">
        <v>131</v>
      </c>
      <c r="AU89" s="194" t="s">
        <v>71</v>
      </c>
      <c r="AY89" s="15" t="s">
        <v>136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5" t="s">
        <v>78</v>
      </c>
      <c r="BK89" s="195">
        <f>ROUND(I89*H89,2)</f>
        <v>0</v>
      </c>
      <c r="BL89" s="15" t="s">
        <v>135</v>
      </c>
      <c r="BM89" s="194" t="s">
        <v>375</v>
      </c>
    </row>
    <row r="90" s="2" customFormat="1">
      <c r="A90" s="36"/>
      <c r="B90" s="37"/>
      <c r="C90" s="38"/>
      <c r="D90" s="196" t="s">
        <v>137</v>
      </c>
      <c r="E90" s="38"/>
      <c r="F90" s="197" t="s">
        <v>360</v>
      </c>
      <c r="G90" s="38"/>
      <c r="H90" s="38"/>
      <c r="I90" s="198"/>
      <c r="J90" s="38"/>
      <c r="K90" s="38"/>
      <c r="L90" s="42"/>
      <c r="M90" s="199"/>
      <c r="N90" s="20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137</v>
      </c>
      <c r="AU90" s="15" t="s">
        <v>71</v>
      </c>
    </row>
    <row r="91" s="2" customFormat="1">
      <c r="A91" s="36"/>
      <c r="B91" s="37"/>
      <c r="C91" s="38"/>
      <c r="D91" s="233" t="s">
        <v>155</v>
      </c>
      <c r="E91" s="38"/>
      <c r="F91" s="234" t="s">
        <v>361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155</v>
      </c>
      <c r="AU91" s="15" t="s">
        <v>71</v>
      </c>
    </row>
    <row r="92" s="2" customFormat="1" ht="16.5" customHeight="1">
      <c r="A92" s="36"/>
      <c r="B92" s="37"/>
      <c r="C92" s="183" t="s">
        <v>141</v>
      </c>
      <c r="D92" s="183" t="s">
        <v>131</v>
      </c>
      <c r="E92" s="184" t="s">
        <v>345</v>
      </c>
      <c r="F92" s="185" t="s">
        <v>346</v>
      </c>
      <c r="G92" s="186" t="s">
        <v>277</v>
      </c>
      <c r="H92" s="187">
        <v>1</v>
      </c>
      <c r="I92" s="188"/>
      <c r="J92" s="189">
        <f>ROUND(I92*H92,2)</f>
        <v>0</v>
      </c>
      <c r="K92" s="185" t="s">
        <v>152</v>
      </c>
      <c r="L92" s="42"/>
      <c r="M92" s="190" t="s">
        <v>19</v>
      </c>
      <c r="N92" s="191" t="s">
        <v>42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135</v>
      </c>
      <c r="AT92" s="194" t="s">
        <v>131</v>
      </c>
      <c r="AU92" s="194" t="s">
        <v>71</v>
      </c>
      <c r="AY92" s="15" t="s">
        <v>136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78</v>
      </c>
      <c r="BK92" s="195">
        <f>ROUND(I92*H92,2)</f>
        <v>0</v>
      </c>
      <c r="BL92" s="15" t="s">
        <v>135</v>
      </c>
      <c r="BM92" s="194" t="s">
        <v>376</v>
      </c>
    </row>
    <row r="93" s="2" customFormat="1">
      <c r="A93" s="36"/>
      <c r="B93" s="37"/>
      <c r="C93" s="38"/>
      <c r="D93" s="196" t="s">
        <v>137</v>
      </c>
      <c r="E93" s="38"/>
      <c r="F93" s="197" t="s">
        <v>346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71</v>
      </c>
    </row>
    <row r="94" s="2" customFormat="1">
      <c r="A94" s="36"/>
      <c r="B94" s="37"/>
      <c r="C94" s="38"/>
      <c r="D94" s="233" t="s">
        <v>155</v>
      </c>
      <c r="E94" s="38"/>
      <c r="F94" s="234" t="s">
        <v>347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155</v>
      </c>
      <c r="AU94" s="15" t="s">
        <v>71</v>
      </c>
    </row>
    <row r="95" s="2" customFormat="1" ht="16.5" customHeight="1">
      <c r="A95" s="36"/>
      <c r="B95" s="37"/>
      <c r="C95" s="183" t="s">
        <v>135</v>
      </c>
      <c r="D95" s="183" t="s">
        <v>131</v>
      </c>
      <c r="E95" s="184" t="s">
        <v>342</v>
      </c>
      <c r="F95" s="185" t="s">
        <v>343</v>
      </c>
      <c r="G95" s="186" t="s">
        <v>277</v>
      </c>
      <c r="H95" s="187">
        <v>1</v>
      </c>
      <c r="I95" s="188"/>
      <c r="J95" s="189">
        <f>ROUND(I95*H95,2)</f>
        <v>0</v>
      </c>
      <c r="K95" s="185" t="s">
        <v>152</v>
      </c>
      <c r="L95" s="42"/>
      <c r="M95" s="190" t="s">
        <v>19</v>
      </c>
      <c r="N95" s="191" t="s">
        <v>42</v>
      </c>
      <c r="O95" s="82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4" t="s">
        <v>135</v>
      </c>
      <c r="AT95" s="194" t="s">
        <v>131</v>
      </c>
      <c r="AU95" s="194" t="s">
        <v>71</v>
      </c>
      <c r="AY95" s="15" t="s">
        <v>136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15" t="s">
        <v>78</v>
      </c>
      <c r="BK95" s="195">
        <f>ROUND(I95*H95,2)</f>
        <v>0</v>
      </c>
      <c r="BL95" s="15" t="s">
        <v>135</v>
      </c>
      <c r="BM95" s="194" t="s">
        <v>377</v>
      </c>
    </row>
    <row r="96" s="2" customFormat="1">
      <c r="A96" s="36"/>
      <c r="B96" s="37"/>
      <c r="C96" s="38"/>
      <c r="D96" s="196" t="s">
        <v>137</v>
      </c>
      <c r="E96" s="38"/>
      <c r="F96" s="197" t="s">
        <v>343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137</v>
      </c>
      <c r="AU96" s="15" t="s">
        <v>71</v>
      </c>
    </row>
    <row r="97" s="2" customFormat="1">
      <c r="A97" s="36"/>
      <c r="B97" s="37"/>
      <c r="C97" s="38"/>
      <c r="D97" s="233" t="s">
        <v>155</v>
      </c>
      <c r="E97" s="38"/>
      <c r="F97" s="234" t="s">
        <v>344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155</v>
      </c>
      <c r="AU97" s="15" t="s">
        <v>71</v>
      </c>
    </row>
    <row r="98" s="2" customFormat="1" ht="16.5" customHeight="1">
      <c r="A98" s="36"/>
      <c r="B98" s="37"/>
      <c r="C98" s="183" t="s">
        <v>157</v>
      </c>
      <c r="D98" s="183" t="s">
        <v>131</v>
      </c>
      <c r="E98" s="184" t="s">
        <v>354</v>
      </c>
      <c r="F98" s="185" t="s">
        <v>355</v>
      </c>
      <c r="G98" s="186" t="s">
        <v>200</v>
      </c>
      <c r="H98" s="187">
        <v>8</v>
      </c>
      <c r="I98" s="188"/>
      <c r="J98" s="189">
        <f>ROUND(I98*H98,2)</f>
        <v>0</v>
      </c>
      <c r="K98" s="185" t="s">
        <v>152</v>
      </c>
      <c r="L98" s="42"/>
      <c r="M98" s="190" t="s">
        <v>19</v>
      </c>
      <c r="N98" s="191" t="s">
        <v>42</v>
      </c>
      <c r="O98" s="82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135</v>
      </c>
      <c r="AT98" s="194" t="s">
        <v>131</v>
      </c>
      <c r="AU98" s="194" t="s">
        <v>71</v>
      </c>
      <c r="AY98" s="15" t="s">
        <v>136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78</v>
      </c>
      <c r="BK98" s="195">
        <f>ROUND(I98*H98,2)</f>
        <v>0</v>
      </c>
      <c r="BL98" s="15" t="s">
        <v>135</v>
      </c>
      <c r="BM98" s="194" t="s">
        <v>378</v>
      </c>
    </row>
    <row r="99" s="2" customFormat="1">
      <c r="A99" s="36"/>
      <c r="B99" s="37"/>
      <c r="C99" s="38"/>
      <c r="D99" s="196" t="s">
        <v>137</v>
      </c>
      <c r="E99" s="38"/>
      <c r="F99" s="197" t="s">
        <v>355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137</v>
      </c>
      <c r="AU99" s="15" t="s">
        <v>71</v>
      </c>
    </row>
    <row r="100" s="2" customFormat="1">
      <c r="A100" s="36"/>
      <c r="B100" s="37"/>
      <c r="C100" s="38"/>
      <c r="D100" s="233" t="s">
        <v>155</v>
      </c>
      <c r="E100" s="38"/>
      <c r="F100" s="234" t="s">
        <v>357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155</v>
      </c>
      <c r="AU100" s="15" t="s">
        <v>71</v>
      </c>
    </row>
    <row r="101" s="10" customFormat="1">
      <c r="A101" s="10"/>
      <c r="B101" s="211"/>
      <c r="C101" s="212"/>
      <c r="D101" s="196" t="s">
        <v>147</v>
      </c>
      <c r="E101" s="213" t="s">
        <v>19</v>
      </c>
      <c r="F101" s="214" t="s">
        <v>379</v>
      </c>
      <c r="G101" s="212"/>
      <c r="H101" s="215">
        <v>8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1" t="s">
        <v>147</v>
      </c>
      <c r="AU101" s="221" t="s">
        <v>71</v>
      </c>
      <c r="AV101" s="10" t="s">
        <v>80</v>
      </c>
      <c r="AW101" s="10" t="s">
        <v>33</v>
      </c>
      <c r="AX101" s="10" t="s">
        <v>78</v>
      </c>
      <c r="AY101" s="221" t="s">
        <v>136</v>
      </c>
    </row>
    <row r="102" s="2" customFormat="1" ht="16.5" customHeight="1">
      <c r="A102" s="36"/>
      <c r="B102" s="37"/>
      <c r="C102" s="183" t="s">
        <v>153</v>
      </c>
      <c r="D102" s="183" t="s">
        <v>131</v>
      </c>
      <c r="E102" s="184" t="s">
        <v>362</v>
      </c>
      <c r="F102" s="185" t="s">
        <v>363</v>
      </c>
      <c r="G102" s="186" t="s">
        <v>277</v>
      </c>
      <c r="H102" s="187">
        <v>1</v>
      </c>
      <c r="I102" s="188"/>
      <c r="J102" s="189">
        <f>ROUND(I102*H102,2)</f>
        <v>0</v>
      </c>
      <c r="K102" s="185" t="s">
        <v>152</v>
      </c>
      <c r="L102" s="42"/>
      <c r="M102" s="190" t="s">
        <v>19</v>
      </c>
      <c r="N102" s="191" t="s">
        <v>42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135</v>
      </c>
      <c r="AT102" s="194" t="s">
        <v>131</v>
      </c>
      <c r="AU102" s="194" t="s">
        <v>71</v>
      </c>
      <c r="AY102" s="15" t="s">
        <v>136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78</v>
      </c>
      <c r="BK102" s="195">
        <f>ROUND(I102*H102,2)</f>
        <v>0</v>
      </c>
      <c r="BL102" s="15" t="s">
        <v>135</v>
      </c>
      <c r="BM102" s="194" t="s">
        <v>380</v>
      </c>
    </row>
    <row r="103" s="2" customFormat="1">
      <c r="A103" s="36"/>
      <c r="B103" s="37"/>
      <c r="C103" s="38"/>
      <c r="D103" s="196" t="s">
        <v>137</v>
      </c>
      <c r="E103" s="38"/>
      <c r="F103" s="197" t="s">
        <v>363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137</v>
      </c>
      <c r="AU103" s="15" t="s">
        <v>71</v>
      </c>
    </row>
    <row r="104" s="2" customFormat="1">
      <c r="A104" s="36"/>
      <c r="B104" s="37"/>
      <c r="C104" s="38"/>
      <c r="D104" s="233" t="s">
        <v>155</v>
      </c>
      <c r="E104" s="38"/>
      <c r="F104" s="234" t="s">
        <v>364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155</v>
      </c>
      <c r="AU104" s="15" t="s">
        <v>71</v>
      </c>
    </row>
    <row r="105" s="2" customFormat="1" ht="24.15" customHeight="1">
      <c r="A105" s="36"/>
      <c r="B105" s="37"/>
      <c r="C105" s="183" t="s">
        <v>169</v>
      </c>
      <c r="D105" s="183" t="s">
        <v>131</v>
      </c>
      <c r="E105" s="184" t="s">
        <v>348</v>
      </c>
      <c r="F105" s="185" t="s">
        <v>349</v>
      </c>
      <c r="G105" s="186" t="s">
        <v>374</v>
      </c>
      <c r="H105" s="187">
        <v>1</v>
      </c>
      <c r="I105" s="188"/>
      <c r="J105" s="189">
        <f>ROUND(I105*H105,2)</f>
        <v>0</v>
      </c>
      <c r="K105" s="185" t="s">
        <v>152</v>
      </c>
      <c r="L105" s="42"/>
      <c r="M105" s="190" t="s">
        <v>19</v>
      </c>
      <c r="N105" s="191" t="s">
        <v>42</v>
      </c>
      <c r="O105" s="82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135</v>
      </c>
      <c r="AT105" s="194" t="s">
        <v>131</v>
      </c>
      <c r="AU105" s="194" t="s">
        <v>71</v>
      </c>
      <c r="AY105" s="15" t="s">
        <v>136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78</v>
      </c>
      <c r="BK105" s="195">
        <f>ROUND(I105*H105,2)</f>
        <v>0</v>
      </c>
      <c r="BL105" s="15" t="s">
        <v>135</v>
      </c>
      <c r="BM105" s="194" t="s">
        <v>381</v>
      </c>
    </row>
    <row r="106" s="2" customFormat="1">
      <c r="A106" s="36"/>
      <c r="B106" s="37"/>
      <c r="C106" s="38"/>
      <c r="D106" s="196" t="s">
        <v>137</v>
      </c>
      <c r="E106" s="38"/>
      <c r="F106" s="197" t="s">
        <v>349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137</v>
      </c>
      <c r="AU106" s="15" t="s">
        <v>71</v>
      </c>
    </row>
    <row r="107" s="2" customFormat="1">
      <c r="A107" s="36"/>
      <c r="B107" s="37"/>
      <c r="C107" s="38"/>
      <c r="D107" s="233" t="s">
        <v>155</v>
      </c>
      <c r="E107" s="38"/>
      <c r="F107" s="234" t="s">
        <v>350</v>
      </c>
      <c r="G107" s="38"/>
      <c r="H107" s="38"/>
      <c r="I107" s="198"/>
      <c r="J107" s="38"/>
      <c r="K107" s="38"/>
      <c r="L107" s="42"/>
      <c r="M107" s="245"/>
      <c r="N107" s="246"/>
      <c r="O107" s="247"/>
      <c r="P107" s="247"/>
      <c r="Q107" s="247"/>
      <c r="R107" s="247"/>
      <c r="S107" s="247"/>
      <c r="T107" s="248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155</v>
      </c>
      <c r="AU107" s="15" t="s">
        <v>71</v>
      </c>
    </row>
    <row r="108" s="2" customFormat="1" ht="6.96" customHeight="1">
      <c r="A108" s="36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42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sheet="1" autoFilter="0" formatColumns="0" formatRows="0" objects="1" scenarios="1" spinCount="100000" saltValue="HbllfxJslJ/1OJsC28NgcPoUO0C7v1xbxo+bgPcGbAXeM74hv/JIe5kUnhj27hjyUK9b6CvC6XUTDLeQLhQpSg==" hashValue="yFK9c8PthAJl0dsFfaAM/2b1VH5csG9r89r2+At2MCJWTo+/G9ONPlJCCPWzcbfmFFl+1Oxdbgs5w4RNVXiKyA==" algorithmName="SHA-512" password="CC35"/>
  <autoFilter ref="C84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1/013254000"/>
    <hyperlink ref="F91" r:id="rId2" display="https://podminky.urs.cz/item/CS_URS_2023_01/012002000"/>
    <hyperlink ref="F94" r:id="rId3" display="https://podminky.urs.cz/item/CS_URS_2023_01/020001000"/>
    <hyperlink ref="F97" r:id="rId4" display="https://podminky.urs.cz/item/CS_URS_2023_01/030001000"/>
    <hyperlink ref="F100" r:id="rId5" display="https://podminky.urs.cz/item/CS_URS_2023_01/041903000"/>
    <hyperlink ref="F104" r:id="rId6" display="https://podminky.urs.cz/item/CS_URS_2023_01/060001000"/>
    <hyperlink ref="F107" r:id="rId7" display="https://podminky.urs.cz/item/CS_URS_2023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109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skalních zářezů na trati 160 v úseku Kaznějov - Plasy</v>
      </c>
      <c r="F7" s="140"/>
      <c r="G7" s="140"/>
      <c r="H7" s="140"/>
      <c r="L7" s="18"/>
    </row>
    <row r="8" s="1" customFormat="1" ht="12" customHeight="1">
      <c r="B8" s="18"/>
      <c r="D8" s="140" t="s">
        <v>110</v>
      </c>
      <c r="L8" s="18"/>
    </row>
    <row r="9" s="2" customFormat="1" ht="16.5" customHeight="1">
      <c r="A9" s="36"/>
      <c r="B9" s="42"/>
      <c r="C9" s="36"/>
      <c r="D9" s="36"/>
      <c r="E9" s="141" t="s">
        <v>382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112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383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25. 4. 2023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</v>
      </c>
      <c r="F17" s="36"/>
      <c r="G17" s="36"/>
      <c r="H17" s="36"/>
      <c r="I17" s="140" t="s">
        <v>28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34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ROUND((SUM(BE85:BE216)),  2)</f>
        <v>0</v>
      </c>
      <c r="G35" s="36"/>
      <c r="H35" s="36"/>
      <c r="I35" s="155">
        <v>0.20999999999999999</v>
      </c>
      <c r="J35" s="154">
        <f>ROUND(((SUM(BE85:BE216))*I35),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ROUND((SUM(BF85:BF216)),  2)</f>
        <v>0</v>
      </c>
      <c r="G36" s="36"/>
      <c r="H36" s="36"/>
      <c r="I36" s="155">
        <v>0.14999999999999999</v>
      </c>
      <c r="J36" s="154">
        <f>ROUND(((SUM(BF85:BF216))*I36),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ROUND((SUM(BG85:BG216)),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ROUND((SUM(BH85:BH216)),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ROUND((SUM(BI85:BI216)),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114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skalních zářezů na trati 160 v úseku Kaznějov - Plasy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110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382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112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3.1 - Levá strana skalního zářezu v km 28,429 - 28,640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TO Třemošná</v>
      </c>
      <c r="G56" s="38"/>
      <c r="H56" s="38"/>
      <c r="I56" s="30" t="s">
        <v>23</v>
      </c>
      <c r="J56" s="70" t="str">
        <f>IF(J14="","",J14)</f>
        <v>25. 4. 2023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 s.o. - OŘ Plzeň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115</v>
      </c>
      <c r="D61" s="169"/>
      <c r="E61" s="169"/>
      <c r="F61" s="169"/>
      <c r="G61" s="169"/>
      <c r="H61" s="169"/>
      <c r="I61" s="169"/>
      <c r="J61" s="170" t="s">
        <v>116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117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118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Oprava skalních zářezů na trati 160 v úseku Kaznějov - Plasy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110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382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112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 3.1 - Levá strana skalního zářezu v km 28,429 - 28,640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F14</f>
        <v>TO Třemošná</v>
      </c>
      <c r="G79" s="38"/>
      <c r="H79" s="38"/>
      <c r="I79" s="30" t="s">
        <v>23</v>
      </c>
      <c r="J79" s="70" t="str">
        <f>IF(J14="","",J14)</f>
        <v>25. 4. 2023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E17</f>
        <v>Správa železnic s.o. - OŘ Plzeň</v>
      </c>
      <c r="G81" s="38"/>
      <c r="H81" s="38"/>
      <c r="I81" s="30" t="s">
        <v>31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IF(E20="","",E20)</f>
        <v>Vyplň údaj</v>
      </c>
      <c r="G82" s="38"/>
      <c r="H82" s="38"/>
      <c r="I82" s="30" t="s">
        <v>34</v>
      </c>
      <c r="J82" s="34" t="str">
        <f>E26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119</v>
      </c>
      <c r="D84" s="175" t="s">
        <v>56</v>
      </c>
      <c r="E84" s="175" t="s">
        <v>52</v>
      </c>
      <c r="F84" s="175" t="s">
        <v>53</v>
      </c>
      <c r="G84" s="175" t="s">
        <v>120</v>
      </c>
      <c r="H84" s="175" t="s">
        <v>121</v>
      </c>
      <c r="I84" s="175" t="s">
        <v>122</v>
      </c>
      <c r="J84" s="175" t="s">
        <v>116</v>
      </c>
      <c r="K84" s="176" t="s">
        <v>123</v>
      </c>
      <c r="L84" s="177"/>
      <c r="M84" s="90" t="s">
        <v>19</v>
      </c>
      <c r="N84" s="91" t="s">
        <v>41</v>
      </c>
      <c r="O84" s="91" t="s">
        <v>124</v>
      </c>
      <c r="P84" s="91" t="s">
        <v>125</v>
      </c>
      <c r="Q84" s="91" t="s">
        <v>126</v>
      </c>
      <c r="R84" s="91" t="s">
        <v>127</v>
      </c>
      <c r="S84" s="91" t="s">
        <v>128</v>
      </c>
      <c r="T84" s="92" t="s">
        <v>129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130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SUM(P86:P216)</f>
        <v>0</v>
      </c>
      <c r="Q85" s="94"/>
      <c r="R85" s="180">
        <f>SUM(R86:R216)</f>
        <v>16.156570000000002</v>
      </c>
      <c r="S85" s="94"/>
      <c r="T85" s="181">
        <f>SUM(T86:T216)</f>
        <v>0.50640000000000007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70</v>
      </c>
      <c r="AU85" s="15" t="s">
        <v>117</v>
      </c>
      <c r="BK85" s="182">
        <f>SUM(BK86:BK216)</f>
        <v>0</v>
      </c>
    </row>
    <row r="86" s="2" customFormat="1" ht="16.5" customHeight="1">
      <c r="A86" s="36"/>
      <c r="B86" s="37"/>
      <c r="C86" s="201" t="s">
        <v>78</v>
      </c>
      <c r="D86" s="201" t="s">
        <v>142</v>
      </c>
      <c r="E86" s="202" t="s">
        <v>132</v>
      </c>
      <c r="F86" s="203" t="s">
        <v>133</v>
      </c>
      <c r="G86" s="204" t="s">
        <v>134</v>
      </c>
      <c r="H86" s="205">
        <v>22</v>
      </c>
      <c r="I86" s="206"/>
      <c r="J86" s="207">
        <f>ROUND(I86*H86,2)</f>
        <v>0</v>
      </c>
      <c r="K86" s="203" t="s">
        <v>19</v>
      </c>
      <c r="L86" s="208"/>
      <c r="M86" s="209" t="s">
        <v>19</v>
      </c>
      <c r="N86" s="210" t="s">
        <v>42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145</v>
      </c>
      <c r="AT86" s="194" t="s">
        <v>142</v>
      </c>
      <c r="AU86" s="194" t="s">
        <v>71</v>
      </c>
      <c r="AY86" s="15" t="s">
        <v>136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78</v>
      </c>
      <c r="BK86" s="195">
        <f>ROUND(I86*H86,2)</f>
        <v>0</v>
      </c>
      <c r="BL86" s="15" t="s">
        <v>135</v>
      </c>
      <c r="BM86" s="194" t="s">
        <v>80</v>
      </c>
    </row>
    <row r="87" s="2" customFormat="1">
      <c r="A87" s="36"/>
      <c r="B87" s="37"/>
      <c r="C87" s="38"/>
      <c r="D87" s="196" t="s">
        <v>137</v>
      </c>
      <c r="E87" s="38"/>
      <c r="F87" s="197" t="s">
        <v>133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137</v>
      </c>
      <c r="AU87" s="15" t="s">
        <v>71</v>
      </c>
    </row>
    <row r="88" s="2" customFormat="1" ht="16.5" customHeight="1">
      <c r="A88" s="36"/>
      <c r="B88" s="37"/>
      <c r="C88" s="183" t="s">
        <v>80</v>
      </c>
      <c r="D88" s="183" t="s">
        <v>131</v>
      </c>
      <c r="E88" s="184" t="s">
        <v>138</v>
      </c>
      <c r="F88" s="185" t="s">
        <v>139</v>
      </c>
      <c r="G88" s="186" t="s">
        <v>140</v>
      </c>
      <c r="H88" s="187">
        <v>211</v>
      </c>
      <c r="I88" s="188"/>
      <c r="J88" s="189">
        <f>ROUND(I88*H88,2)</f>
        <v>0</v>
      </c>
      <c r="K88" s="185" t="s">
        <v>19</v>
      </c>
      <c r="L88" s="42"/>
      <c r="M88" s="190" t="s">
        <v>19</v>
      </c>
      <c r="N88" s="191" t="s">
        <v>42</v>
      </c>
      <c r="O88" s="8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4" t="s">
        <v>135</v>
      </c>
      <c r="AT88" s="194" t="s">
        <v>131</v>
      </c>
      <c r="AU88" s="194" t="s">
        <v>71</v>
      </c>
      <c r="AY88" s="15" t="s">
        <v>136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78</v>
      </c>
      <c r="BK88" s="195">
        <f>ROUND(I88*H88,2)</f>
        <v>0</v>
      </c>
      <c r="BL88" s="15" t="s">
        <v>135</v>
      </c>
      <c r="BM88" s="194" t="s">
        <v>135</v>
      </c>
    </row>
    <row r="89" s="2" customFormat="1">
      <c r="A89" s="36"/>
      <c r="B89" s="37"/>
      <c r="C89" s="38"/>
      <c r="D89" s="196" t="s">
        <v>137</v>
      </c>
      <c r="E89" s="38"/>
      <c r="F89" s="197" t="s">
        <v>139</v>
      </c>
      <c r="G89" s="38"/>
      <c r="H89" s="38"/>
      <c r="I89" s="198"/>
      <c r="J89" s="38"/>
      <c r="K89" s="38"/>
      <c r="L89" s="42"/>
      <c r="M89" s="199"/>
      <c r="N89" s="20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137</v>
      </c>
      <c r="AU89" s="15" t="s">
        <v>71</v>
      </c>
    </row>
    <row r="90" s="10" customFormat="1">
      <c r="A90" s="10"/>
      <c r="B90" s="211"/>
      <c r="C90" s="212"/>
      <c r="D90" s="196" t="s">
        <v>147</v>
      </c>
      <c r="E90" s="213" t="s">
        <v>19</v>
      </c>
      <c r="F90" s="214" t="s">
        <v>384</v>
      </c>
      <c r="G90" s="212"/>
      <c r="H90" s="215">
        <v>211</v>
      </c>
      <c r="I90" s="216"/>
      <c r="J90" s="212"/>
      <c r="K90" s="212"/>
      <c r="L90" s="217"/>
      <c r="M90" s="218"/>
      <c r="N90" s="219"/>
      <c r="O90" s="219"/>
      <c r="P90" s="219"/>
      <c r="Q90" s="219"/>
      <c r="R90" s="219"/>
      <c r="S90" s="219"/>
      <c r="T90" s="22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21" t="s">
        <v>147</v>
      </c>
      <c r="AU90" s="221" t="s">
        <v>71</v>
      </c>
      <c r="AV90" s="10" t="s">
        <v>80</v>
      </c>
      <c r="AW90" s="10" t="s">
        <v>33</v>
      </c>
      <c r="AX90" s="10" t="s">
        <v>71</v>
      </c>
      <c r="AY90" s="221" t="s">
        <v>136</v>
      </c>
    </row>
    <row r="91" s="11" customFormat="1">
      <c r="A91" s="11"/>
      <c r="B91" s="222"/>
      <c r="C91" s="223"/>
      <c r="D91" s="196" t="s">
        <v>147</v>
      </c>
      <c r="E91" s="224" t="s">
        <v>19</v>
      </c>
      <c r="F91" s="225" t="s">
        <v>149</v>
      </c>
      <c r="G91" s="223"/>
      <c r="H91" s="226">
        <v>211</v>
      </c>
      <c r="I91" s="227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32" t="s">
        <v>147</v>
      </c>
      <c r="AU91" s="232" t="s">
        <v>71</v>
      </c>
      <c r="AV91" s="11" t="s">
        <v>135</v>
      </c>
      <c r="AW91" s="11" t="s">
        <v>33</v>
      </c>
      <c r="AX91" s="11" t="s">
        <v>78</v>
      </c>
      <c r="AY91" s="232" t="s">
        <v>136</v>
      </c>
    </row>
    <row r="92" s="2" customFormat="1" ht="16.5" customHeight="1">
      <c r="A92" s="36"/>
      <c r="B92" s="37"/>
      <c r="C92" s="201" t="s">
        <v>141</v>
      </c>
      <c r="D92" s="201" t="s">
        <v>142</v>
      </c>
      <c r="E92" s="202" t="s">
        <v>143</v>
      </c>
      <c r="F92" s="203" t="s">
        <v>144</v>
      </c>
      <c r="G92" s="204" t="s">
        <v>140</v>
      </c>
      <c r="H92" s="205">
        <v>633</v>
      </c>
      <c r="I92" s="206"/>
      <c r="J92" s="207">
        <f>ROUND(I92*H92,2)</f>
        <v>0</v>
      </c>
      <c r="K92" s="203" t="s">
        <v>19</v>
      </c>
      <c r="L92" s="208"/>
      <c r="M92" s="209" t="s">
        <v>19</v>
      </c>
      <c r="N92" s="210" t="s">
        <v>42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145</v>
      </c>
      <c r="AT92" s="194" t="s">
        <v>142</v>
      </c>
      <c r="AU92" s="194" t="s">
        <v>71</v>
      </c>
      <c r="AY92" s="15" t="s">
        <v>136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78</v>
      </c>
      <c r="BK92" s="195">
        <f>ROUND(I92*H92,2)</f>
        <v>0</v>
      </c>
      <c r="BL92" s="15" t="s">
        <v>135</v>
      </c>
      <c r="BM92" s="194" t="s">
        <v>153</v>
      </c>
    </row>
    <row r="93" s="2" customFormat="1">
      <c r="A93" s="36"/>
      <c r="B93" s="37"/>
      <c r="C93" s="38"/>
      <c r="D93" s="196" t="s">
        <v>137</v>
      </c>
      <c r="E93" s="38"/>
      <c r="F93" s="197" t="s">
        <v>144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71</v>
      </c>
    </row>
    <row r="94" s="10" customFormat="1">
      <c r="A94" s="10"/>
      <c r="B94" s="211"/>
      <c r="C94" s="212"/>
      <c r="D94" s="196" t="s">
        <v>147</v>
      </c>
      <c r="E94" s="213" t="s">
        <v>19</v>
      </c>
      <c r="F94" s="214" t="s">
        <v>385</v>
      </c>
      <c r="G94" s="212"/>
      <c r="H94" s="215">
        <v>633</v>
      </c>
      <c r="I94" s="216"/>
      <c r="J94" s="212"/>
      <c r="K94" s="212"/>
      <c r="L94" s="217"/>
      <c r="M94" s="218"/>
      <c r="N94" s="219"/>
      <c r="O94" s="219"/>
      <c r="P94" s="219"/>
      <c r="Q94" s="219"/>
      <c r="R94" s="219"/>
      <c r="S94" s="219"/>
      <c r="T94" s="22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21" t="s">
        <v>147</v>
      </c>
      <c r="AU94" s="221" t="s">
        <v>71</v>
      </c>
      <c r="AV94" s="10" t="s">
        <v>80</v>
      </c>
      <c r="AW94" s="10" t="s">
        <v>33</v>
      </c>
      <c r="AX94" s="10" t="s">
        <v>71</v>
      </c>
      <c r="AY94" s="221" t="s">
        <v>136</v>
      </c>
    </row>
    <row r="95" s="11" customFormat="1">
      <c r="A95" s="11"/>
      <c r="B95" s="222"/>
      <c r="C95" s="223"/>
      <c r="D95" s="196" t="s">
        <v>147</v>
      </c>
      <c r="E95" s="224" t="s">
        <v>19</v>
      </c>
      <c r="F95" s="225" t="s">
        <v>149</v>
      </c>
      <c r="G95" s="223"/>
      <c r="H95" s="226">
        <v>633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T95" s="232" t="s">
        <v>147</v>
      </c>
      <c r="AU95" s="232" t="s">
        <v>71</v>
      </c>
      <c r="AV95" s="11" t="s">
        <v>135</v>
      </c>
      <c r="AW95" s="11" t="s">
        <v>33</v>
      </c>
      <c r="AX95" s="11" t="s">
        <v>78</v>
      </c>
      <c r="AY95" s="232" t="s">
        <v>136</v>
      </c>
    </row>
    <row r="96" s="2" customFormat="1" ht="16.5" customHeight="1">
      <c r="A96" s="36"/>
      <c r="B96" s="37"/>
      <c r="C96" s="183" t="s">
        <v>135</v>
      </c>
      <c r="D96" s="183" t="s">
        <v>131</v>
      </c>
      <c r="E96" s="184" t="s">
        <v>150</v>
      </c>
      <c r="F96" s="185" t="s">
        <v>151</v>
      </c>
      <c r="G96" s="186" t="s">
        <v>140</v>
      </c>
      <c r="H96" s="187">
        <v>633</v>
      </c>
      <c r="I96" s="188"/>
      <c r="J96" s="189">
        <f>ROUND(I96*H96,2)</f>
        <v>0</v>
      </c>
      <c r="K96" s="185" t="s">
        <v>152</v>
      </c>
      <c r="L96" s="42"/>
      <c r="M96" s="190" t="s">
        <v>19</v>
      </c>
      <c r="N96" s="191" t="s">
        <v>42</v>
      </c>
      <c r="O96" s="82"/>
      <c r="P96" s="192">
        <f>O96*H96</f>
        <v>0</v>
      </c>
      <c r="Q96" s="192">
        <v>0</v>
      </c>
      <c r="R96" s="192">
        <f>Q96*H96</f>
        <v>0</v>
      </c>
      <c r="S96" s="192">
        <v>0.00080000000000000004</v>
      </c>
      <c r="T96" s="193">
        <f>S96*H96</f>
        <v>0.50640000000000007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135</v>
      </c>
      <c r="AT96" s="194" t="s">
        <v>131</v>
      </c>
      <c r="AU96" s="194" t="s">
        <v>71</v>
      </c>
      <c r="AY96" s="15" t="s">
        <v>136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78</v>
      </c>
      <c r="BK96" s="195">
        <f>ROUND(I96*H96,2)</f>
        <v>0</v>
      </c>
      <c r="BL96" s="15" t="s">
        <v>135</v>
      </c>
      <c r="BM96" s="194" t="s">
        <v>145</v>
      </c>
    </row>
    <row r="97" s="2" customFormat="1">
      <c r="A97" s="36"/>
      <c r="B97" s="37"/>
      <c r="C97" s="38"/>
      <c r="D97" s="196" t="s">
        <v>137</v>
      </c>
      <c r="E97" s="38"/>
      <c r="F97" s="197" t="s">
        <v>154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137</v>
      </c>
      <c r="AU97" s="15" t="s">
        <v>71</v>
      </c>
    </row>
    <row r="98" s="2" customFormat="1">
      <c r="A98" s="36"/>
      <c r="B98" s="37"/>
      <c r="C98" s="38"/>
      <c r="D98" s="233" t="s">
        <v>155</v>
      </c>
      <c r="E98" s="38"/>
      <c r="F98" s="234" t="s">
        <v>156</v>
      </c>
      <c r="G98" s="38"/>
      <c r="H98" s="38"/>
      <c r="I98" s="198"/>
      <c r="J98" s="38"/>
      <c r="K98" s="38"/>
      <c r="L98" s="42"/>
      <c r="M98" s="199"/>
      <c r="N98" s="20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155</v>
      </c>
      <c r="AU98" s="15" t="s">
        <v>71</v>
      </c>
    </row>
    <row r="99" s="10" customFormat="1">
      <c r="A99" s="10"/>
      <c r="B99" s="211"/>
      <c r="C99" s="212"/>
      <c r="D99" s="196" t="s">
        <v>147</v>
      </c>
      <c r="E99" s="213" t="s">
        <v>19</v>
      </c>
      <c r="F99" s="214" t="s">
        <v>385</v>
      </c>
      <c r="G99" s="212"/>
      <c r="H99" s="215">
        <v>633</v>
      </c>
      <c r="I99" s="216"/>
      <c r="J99" s="212"/>
      <c r="K99" s="212"/>
      <c r="L99" s="217"/>
      <c r="M99" s="218"/>
      <c r="N99" s="219"/>
      <c r="O99" s="219"/>
      <c r="P99" s="219"/>
      <c r="Q99" s="219"/>
      <c r="R99" s="219"/>
      <c r="S99" s="219"/>
      <c r="T99" s="22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21" t="s">
        <v>147</v>
      </c>
      <c r="AU99" s="221" t="s">
        <v>71</v>
      </c>
      <c r="AV99" s="10" t="s">
        <v>80</v>
      </c>
      <c r="AW99" s="10" t="s">
        <v>33</v>
      </c>
      <c r="AX99" s="10" t="s">
        <v>71</v>
      </c>
      <c r="AY99" s="221" t="s">
        <v>136</v>
      </c>
    </row>
    <row r="100" s="11" customFormat="1">
      <c r="A100" s="11"/>
      <c r="B100" s="222"/>
      <c r="C100" s="223"/>
      <c r="D100" s="196" t="s">
        <v>147</v>
      </c>
      <c r="E100" s="224" t="s">
        <v>19</v>
      </c>
      <c r="F100" s="225" t="s">
        <v>149</v>
      </c>
      <c r="G100" s="223"/>
      <c r="H100" s="226">
        <v>633</v>
      </c>
      <c r="I100" s="227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32" t="s">
        <v>147</v>
      </c>
      <c r="AU100" s="232" t="s">
        <v>71</v>
      </c>
      <c r="AV100" s="11" t="s">
        <v>135</v>
      </c>
      <c r="AW100" s="11" t="s">
        <v>33</v>
      </c>
      <c r="AX100" s="11" t="s">
        <v>78</v>
      </c>
      <c r="AY100" s="232" t="s">
        <v>136</v>
      </c>
    </row>
    <row r="101" s="2" customFormat="1" ht="21.75" customHeight="1">
      <c r="A101" s="36"/>
      <c r="B101" s="37"/>
      <c r="C101" s="183" t="s">
        <v>157</v>
      </c>
      <c r="D101" s="183" t="s">
        <v>131</v>
      </c>
      <c r="E101" s="184" t="s">
        <v>158</v>
      </c>
      <c r="F101" s="185" t="s">
        <v>159</v>
      </c>
      <c r="G101" s="186" t="s">
        <v>160</v>
      </c>
      <c r="H101" s="187">
        <v>42</v>
      </c>
      <c r="I101" s="188"/>
      <c r="J101" s="189">
        <f>ROUND(I101*H101,2)</f>
        <v>0</v>
      </c>
      <c r="K101" s="185" t="s">
        <v>152</v>
      </c>
      <c r="L101" s="42"/>
      <c r="M101" s="190" t="s">
        <v>19</v>
      </c>
      <c r="N101" s="191" t="s">
        <v>42</v>
      </c>
      <c r="O101" s="82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4" t="s">
        <v>135</v>
      </c>
      <c r="AT101" s="194" t="s">
        <v>131</v>
      </c>
      <c r="AU101" s="194" t="s">
        <v>71</v>
      </c>
      <c r="AY101" s="15" t="s">
        <v>136</v>
      </c>
      <c r="BE101" s="195">
        <f>IF(N101="základní",J101,0)</f>
        <v>0</v>
      </c>
      <c r="BF101" s="195">
        <f>IF(N101="snížená",J101,0)</f>
        <v>0</v>
      </c>
      <c r="BG101" s="195">
        <f>IF(N101="zákl. přenesená",J101,0)</f>
        <v>0</v>
      </c>
      <c r="BH101" s="195">
        <f>IF(N101="sníž. přenesená",J101,0)</f>
        <v>0</v>
      </c>
      <c r="BI101" s="195">
        <f>IF(N101="nulová",J101,0)</f>
        <v>0</v>
      </c>
      <c r="BJ101" s="15" t="s">
        <v>78</v>
      </c>
      <c r="BK101" s="195">
        <f>ROUND(I101*H101,2)</f>
        <v>0</v>
      </c>
      <c r="BL101" s="15" t="s">
        <v>135</v>
      </c>
      <c r="BM101" s="194" t="s">
        <v>166</v>
      </c>
    </row>
    <row r="102" s="2" customFormat="1">
      <c r="A102" s="36"/>
      <c r="B102" s="37"/>
      <c r="C102" s="38"/>
      <c r="D102" s="196" t="s">
        <v>137</v>
      </c>
      <c r="E102" s="38"/>
      <c r="F102" s="197" t="s">
        <v>161</v>
      </c>
      <c r="G102" s="38"/>
      <c r="H102" s="38"/>
      <c r="I102" s="198"/>
      <c r="J102" s="38"/>
      <c r="K102" s="38"/>
      <c r="L102" s="42"/>
      <c r="M102" s="199"/>
      <c r="N102" s="200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137</v>
      </c>
      <c r="AU102" s="15" t="s">
        <v>71</v>
      </c>
    </row>
    <row r="103" s="2" customFormat="1">
      <c r="A103" s="36"/>
      <c r="B103" s="37"/>
      <c r="C103" s="38"/>
      <c r="D103" s="233" t="s">
        <v>155</v>
      </c>
      <c r="E103" s="38"/>
      <c r="F103" s="234" t="s">
        <v>162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155</v>
      </c>
      <c r="AU103" s="15" t="s">
        <v>71</v>
      </c>
    </row>
    <row r="104" s="2" customFormat="1" ht="16.5" customHeight="1">
      <c r="A104" s="36"/>
      <c r="B104" s="37"/>
      <c r="C104" s="183" t="s">
        <v>153</v>
      </c>
      <c r="D104" s="183" t="s">
        <v>131</v>
      </c>
      <c r="E104" s="184" t="s">
        <v>163</v>
      </c>
      <c r="F104" s="185" t="s">
        <v>164</v>
      </c>
      <c r="G104" s="186" t="s">
        <v>165</v>
      </c>
      <c r="H104" s="187">
        <v>247</v>
      </c>
      <c r="I104" s="188"/>
      <c r="J104" s="189">
        <f>ROUND(I104*H104,2)</f>
        <v>0</v>
      </c>
      <c r="K104" s="185" t="s">
        <v>152</v>
      </c>
      <c r="L104" s="42"/>
      <c r="M104" s="190" t="s">
        <v>19</v>
      </c>
      <c r="N104" s="191" t="s">
        <v>42</v>
      </c>
      <c r="O104" s="82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4" t="s">
        <v>135</v>
      </c>
      <c r="AT104" s="194" t="s">
        <v>131</v>
      </c>
      <c r="AU104" s="194" t="s">
        <v>71</v>
      </c>
      <c r="AY104" s="15" t="s">
        <v>136</v>
      </c>
      <c r="BE104" s="195">
        <f>IF(N104="základní",J104,0)</f>
        <v>0</v>
      </c>
      <c r="BF104" s="195">
        <f>IF(N104="snížená",J104,0)</f>
        <v>0</v>
      </c>
      <c r="BG104" s="195">
        <f>IF(N104="zákl. přenesená",J104,0)</f>
        <v>0</v>
      </c>
      <c r="BH104" s="195">
        <f>IF(N104="sníž. přenesená",J104,0)</f>
        <v>0</v>
      </c>
      <c r="BI104" s="195">
        <f>IF(N104="nulová",J104,0)</f>
        <v>0</v>
      </c>
      <c r="BJ104" s="15" t="s">
        <v>78</v>
      </c>
      <c r="BK104" s="195">
        <f>ROUND(I104*H104,2)</f>
        <v>0</v>
      </c>
      <c r="BL104" s="15" t="s">
        <v>135</v>
      </c>
      <c r="BM104" s="194" t="s">
        <v>172</v>
      </c>
    </row>
    <row r="105" s="2" customFormat="1">
      <c r="A105" s="36"/>
      <c r="B105" s="37"/>
      <c r="C105" s="38"/>
      <c r="D105" s="196" t="s">
        <v>137</v>
      </c>
      <c r="E105" s="38"/>
      <c r="F105" s="197" t="s">
        <v>167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137</v>
      </c>
      <c r="AU105" s="15" t="s">
        <v>71</v>
      </c>
    </row>
    <row r="106" s="2" customFormat="1">
      <c r="A106" s="36"/>
      <c r="B106" s="37"/>
      <c r="C106" s="38"/>
      <c r="D106" s="233" t="s">
        <v>155</v>
      </c>
      <c r="E106" s="38"/>
      <c r="F106" s="234" t="s">
        <v>168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155</v>
      </c>
      <c r="AU106" s="15" t="s">
        <v>71</v>
      </c>
    </row>
    <row r="107" s="2" customFormat="1" ht="16.5" customHeight="1">
      <c r="A107" s="36"/>
      <c r="B107" s="37"/>
      <c r="C107" s="201" t="s">
        <v>169</v>
      </c>
      <c r="D107" s="201" t="s">
        <v>142</v>
      </c>
      <c r="E107" s="202" t="s">
        <v>170</v>
      </c>
      <c r="F107" s="203" t="s">
        <v>171</v>
      </c>
      <c r="G107" s="204" t="s">
        <v>165</v>
      </c>
      <c r="H107" s="205">
        <v>30</v>
      </c>
      <c r="I107" s="206"/>
      <c r="J107" s="207">
        <f>ROUND(I107*H107,2)</f>
        <v>0</v>
      </c>
      <c r="K107" s="203" t="s">
        <v>19</v>
      </c>
      <c r="L107" s="208"/>
      <c r="M107" s="209" t="s">
        <v>19</v>
      </c>
      <c r="N107" s="210" t="s">
        <v>42</v>
      </c>
      <c r="O107" s="82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4" t="s">
        <v>145</v>
      </c>
      <c r="AT107" s="194" t="s">
        <v>142</v>
      </c>
      <c r="AU107" s="194" t="s">
        <v>71</v>
      </c>
      <c r="AY107" s="15" t="s">
        <v>136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15" t="s">
        <v>78</v>
      </c>
      <c r="BK107" s="195">
        <f>ROUND(I107*H107,2)</f>
        <v>0</v>
      </c>
      <c r="BL107" s="15" t="s">
        <v>135</v>
      </c>
      <c r="BM107" s="194" t="s">
        <v>177</v>
      </c>
    </row>
    <row r="108" s="2" customFormat="1">
      <c r="A108" s="36"/>
      <c r="B108" s="37"/>
      <c r="C108" s="38"/>
      <c r="D108" s="196" t="s">
        <v>137</v>
      </c>
      <c r="E108" s="38"/>
      <c r="F108" s="197" t="s">
        <v>171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137</v>
      </c>
      <c r="AU108" s="15" t="s">
        <v>71</v>
      </c>
    </row>
    <row r="109" s="2" customFormat="1" ht="16.5" customHeight="1">
      <c r="A109" s="36"/>
      <c r="B109" s="37"/>
      <c r="C109" s="183" t="s">
        <v>145</v>
      </c>
      <c r="D109" s="183" t="s">
        <v>131</v>
      </c>
      <c r="E109" s="184" t="s">
        <v>175</v>
      </c>
      <c r="F109" s="185" t="s">
        <v>176</v>
      </c>
      <c r="G109" s="186" t="s">
        <v>165</v>
      </c>
      <c r="H109" s="187">
        <v>21.100000000000001</v>
      </c>
      <c r="I109" s="188"/>
      <c r="J109" s="189">
        <f>ROUND(I109*H109,2)</f>
        <v>0</v>
      </c>
      <c r="K109" s="185" t="s">
        <v>152</v>
      </c>
      <c r="L109" s="42"/>
      <c r="M109" s="190" t="s">
        <v>19</v>
      </c>
      <c r="N109" s="191" t="s">
        <v>42</v>
      </c>
      <c r="O109" s="82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4" t="s">
        <v>135</v>
      </c>
      <c r="AT109" s="194" t="s">
        <v>131</v>
      </c>
      <c r="AU109" s="194" t="s">
        <v>71</v>
      </c>
      <c r="AY109" s="15" t="s">
        <v>136</v>
      </c>
      <c r="BE109" s="195">
        <f>IF(N109="základní",J109,0)</f>
        <v>0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15" t="s">
        <v>78</v>
      </c>
      <c r="BK109" s="195">
        <f>ROUND(I109*H109,2)</f>
        <v>0</v>
      </c>
      <c r="BL109" s="15" t="s">
        <v>135</v>
      </c>
      <c r="BM109" s="194" t="s">
        <v>184</v>
      </c>
    </row>
    <row r="110" s="2" customFormat="1">
      <c r="A110" s="36"/>
      <c r="B110" s="37"/>
      <c r="C110" s="38"/>
      <c r="D110" s="196" t="s">
        <v>137</v>
      </c>
      <c r="E110" s="38"/>
      <c r="F110" s="197" t="s">
        <v>178</v>
      </c>
      <c r="G110" s="38"/>
      <c r="H110" s="38"/>
      <c r="I110" s="198"/>
      <c r="J110" s="38"/>
      <c r="K110" s="38"/>
      <c r="L110" s="42"/>
      <c r="M110" s="199"/>
      <c r="N110" s="20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137</v>
      </c>
      <c r="AU110" s="15" t="s">
        <v>71</v>
      </c>
    </row>
    <row r="111" s="2" customFormat="1">
      <c r="A111" s="36"/>
      <c r="B111" s="37"/>
      <c r="C111" s="38"/>
      <c r="D111" s="233" t="s">
        <v>155</v>
      </c>
      <c r="E111" s="38"/>
      <c r="F111" s="234" t="s">
        <v>179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155</v>
      </c>
      <c r="AU111" s="15" t="s">
        <v>71</v>
      </c>
    </row>
    <row r="112" s="2" customFormat="1" ht="21.75" customHeight="1">
      <c r="A112" s="36"/>
      <c r="B112" s="37"/>
      <c r="C112" s="201" t="s">
        <v>180</v>
      </c>
      <c r="D112" s="201" t="s">
        <v>142</v>
      </c>
      <c r="E112" s="202" t="s">
        <v>181</v>
      </c>
      <c r="F112" s="203" t="s">
        <v>182</v>
      </c>
      <c r="G112" s="204" t="s">
        <v>183</v>
      </c>
      <c r="H112" s="205">
        <v>60</v>
      </c>
      <c r="I112" s="206"/>
      <c r="J112" s="207">
        <f>ROUND(I112*H112,2)</f>
        <v>0</v>
      </c>
      <c r="K112" s="203" t="s">
        <v>19</v>
      </c>
      <c r="L112" s="208"/>
      <c r="M112" s="209" t="s">
        <v>19</v>
      </c>
      <c r="N112" s="210" t="s">
        <v>42</v>
      </c>
      <c r="O112" s="82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4" t="s">
        <v>145</v>
      </c>
      <c r="AT112" s="194" t="s">
        <v>142</v>
      </c>
      <c r="AU112" s="194" t="s">
        <v>71</v>
      </c>
      <c r="AY112" s="15" t="s">
        <v>136</v>
      </c>
      <c r="BE112" s="195">
        <f>IF(N112="základní",J112,0)</f>
        <v>0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15" t="s">
        <v>78</v>
      </c>
      <c r="BK112" s="195">
        <f>ROUND(I112*H112,2)</f>
        <v>0</v>
      </c>
      <c r="BL112" s="15" t="s">
        <v>135</v>
      </c>
      <c r="BM112" s="194" t="s">
        <v>201</v>
      </c>
    </row>
    <row r="113" s="2" customFormat="1">
      <c r="A113" s="36"/>
      <c r="B113" s="37"/>
      <c r="C113" s="38"/>
      <c r="D113" s="196" t="s">
        <v>137</v>
      </c>
      <c r="E113" s="38"/>
      <c r="F113" s="197" t="s">
        <v>182</v>
      </c>
      <c r="G113" s="38"/>
      <c r="H113" s="38"/>
      <c r="I113" s="198"/>
      <c r="J113" s="38"/>
      <c r="K113" s="38"/>
      <c r="L113" s="42"/>
      <c r="M113" s="199"/>
      <c r="N113" s="200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137</v>
      </c>
      <c r="AU113" s="15" t="s">
        <v>71</v>
      </c>
    </row>
    <row r="114" s="10" customFormat="1">
      <c r="A114" s="10"/>
      <c r="B114" s="211"/>
      <c r="C114" s="212"/>
      <c r="D114" s="196" t="s">
        <v>147</v>
      </c>
      <c r="E114" s="213" t="s">
        <v>19</v>
      </c>
      <c r="F114" s="214" t="s">
        <v>386</v>
      </c>
      <c r="G114" s="212"/>
      <c r="H114" s="215">
        <v>60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21" t="s">
        <v>147</v>
      </c>
      <c r="AU114" s="221" t="s">
        <v>71</v>
      </c>
      <c r="AV114" s="10" t="s">
        <v>80</v>
      </c>
      <c r="AW114" s="10" t="s">
        <v>33</v>
      </c>
      <c r="AX114" s="10" t="s">
        <v>71</v>
      </c>
      <c r="AY114" s="221" t="s">
        <v>136</v>
      </c>
    </row>
    <row r="115" s="11" customFormat="1">
      <c r="A115" s="11"/>
      <c r="B115" s="222"/>
      <c r="C115" s="223"/>
      <c r="D115" s="196" t="s">
        <v>147</v>
      </c>
      <c r="E115" s="224" t="s">
        <v>19</v>
      </c>
      <c r="F115" s="225" t="s">
        <v>149</v>
      </c>
      <c r="G115" s="223"/>
      <c r="H115" s="226">
        <v>60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32" t="s">
        <v>147</v>
      </c>
      <c r="AU115" s="232" t="s">
        <v>71</v>
      </c>
      <c r="AV115" s="11" t="s">
        <v>135</v>
      </c>
      <c r="AW115" s="11" t="s">
        <v>33</v>
      </c>
      <c r="AX115" s="11" t="s">
        <v>78</v>
      </c>
      <c r="AY115" s="232" t="s">
        <v>136</v>
      </c>
    </row>
    <row r="116" s="2" customFormat="1" ht="24.15" customHeight="1">
      <c r="A116" s="36"/>
      <c r="B116" s="37"/>
      <c r="C116" s="201" t="s">
        <v>166</v>
      </c>
      <c r="D116" s="201" t="s">
        <v>142</v>
      </c>
      <c r="E116" s="202" t="s">
        <v>192</v>
      </c>
      <c r="F116" s="203" t="s">
        <v>188</v>
      </c>
      <c r="G116" s="204" t="s">
        <v>160</v>
      </c>
      <c r="H116" s="205">
        <v>15</v>
      </c>
      <c r="I116" s="206"/>
      <c r="J116" s="207">
        <f>ROUND(I116*H116,2)</f>
        <v>0</v>
      </c>
      <c r="K116" s="203" t="s">
        <v>19</v>
      </c>
      <c r="L116" s="208"/>
      <c r="M116" s="209" t="s">
        <v>19</v>
      </c>
      <c r="N116" s="210" t="s">
        <v>42</v>
      </c>
      <c r="O116" s="82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4" t="s">
        <v>145</v>
      </c>
      <c r="AT116" s="194" t="s">
        <v>142</v>
      </c>
      <c r="AU116" s="194" t="s">
        <v>71</v>
      </c>
      <c r="AY116" s="15" t="s">
        <v>136</v>
      </c>
      <c r="BE116" s="195">
        <f>IF(N116="základní",J116,0)</f>
        <v>0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15" t="s">
        <v>78</v>
      </c>
      <c r="BK116" s="195">
        <f>ROUND(I116*H116,2)</f>
        <v>0</v>
      </c>
      <c r="BL116" s="15" t="s">
        <v>135</v>
      </c>
      <c r="BM116" s="194" t="s">
        <v>207</v>
      </c>
    </row>
    <row r="117" s="2" customFormat="1">
      <c r="A117" s="36"/>
      <c r="B117" s="37"/>
      <c r="C117" s="38"/>
      <c r="D117" s="196" t="s">
        <v>137</v>
      </c>
      <c r="E117" s="38"/>
      <c r="F117" s="197" t="s">
        <v>188</v>
      </c>
      <c r="G117" s="38"/>
      <c r="H117" s="38"/>
      <c r="I117" s="198"/>
      <c r="J117" s="38"/>
      <c r="K117" s="38"/>
      <c r="L117" s="42"/>
      <c r="M117" s="199"/>
      <c r="N117" s="200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137</v>
      </c>
      <c r="AU117" s="15" t="s">
        <v>71</v>
      </c>
    </row>
    <row r="118" s="2" customFormat="1" ht="16.5" customHeight="1">
      <c r="A118" s="36"/>
      <c r="B118" s="37"/>
      <c r="C118" s="201" t="s">
        <v>194</v>
      </c>
      <c r="D118" s="201" t="s">
        <v>142</v>
      </c>
      <c r="E118" s="202" t="s">
        <v>255</v>
      </c>
      <c r="F118" s="203" t="s">
        <v>256</v>
      </c>
      <c r="G118" s="204" t="s">
        <v>196</v>
      </c>
      <c r="H118" s="205">
        <v>0.40000000000000002</v>
      </c>
      <c r="I118" s="206"/>
      <c r="J118" s="207">
        <f>ROUND(I118*H118,2)</f>
        <v>0</v>
      </c>
      <c r="K118" s="203" t="s">
        <v>152</v>
      </c>
      <c r="L118" s="208"/>
      <c r="M118" s="209" t="s">
        <v>19</v>
      </c>
      <c r="N118" s="210" t="s">
        <v>42</v>
      </c>
      <c r="O118" s="82"/>
      <c r="P118" s="192">
        <f>O118*H118</f>
        <v>0</v>
      </c>
      <c r="Q118" s="192">
        <v>1</v>
      </c>
      <c r="R118" s="192">
        <f>Q118*H118</f>
        <v>0.40000000000000002</v>
      </c>
      <c r="S118" s="192">
        <v>0</v>
      </c>
      <c r="T118" s="19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4" t="s">
        <v>145</v>
      </c>
      <c r="AT118" s="194" t="s">
        <v>142</v>
      </c>
      <c r="AU118" s="194" t="s">
        <v>71</v>
      </c>
      <c r="AY118" s="15" t="s">
        <v>136</v>
      </c>
      <c r="BE118" s="195">
        <f>IF(N118="základní",J118,0)</f>
        <v>0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15" t="s">
        <v>78</v>
      </c>
      <c r="BK118" s="195">
        <f>ROUND(I118*H118,2)</f>
        <v>0</v>
      </c>
      <c r="BL118" s="15" t="s">
        <v>135</v>
      </c>
      <c r="BM118" s="194" t="s">
        <v>209</v>
      </c>
    </row>
    <row r="119" s="2" customFormat="1">
      <c r="A119" s="36"/>
      <c r="B119" s="37"/>
      <c r="C119" s="38"/>
      <c r="D119" s="196" t="s">
        <v>137</v>
      </c>
      <c r="E119" s="38"/>
      <c r="F119" s="197" t="s">
        <v>256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137</v>
      </c>
      <c r="AU119" s="15" t="s">
        <v>71</v>
      </c>
    </row>
    <row r="120" s="2" customFormat="1" ht="16.5" customHeight="1">
      <c r="A120" s="36"/>
      <c r="B120" s="37"/>
      <c r="C120" s="183" t="s">
        <v>172</v>
      </c>
      <c r="D120" s="183" t="s">
        <v>131</v>
      </c>
      <c r="E120" s="184" t="s">
        <v>198</v>
      </c>
      <c r="F120" s="185" t="s">
        <v>199</v>
      </c>
      <c r="G120" s="186" t="s">
        <v>200</v>
      </c>
      <c r="H120" s="187">
        <v>9</v>
      </c>
      <c r="I120" s="188"/>
      <c r="J120" s="189">
        <f>ROUND(I120*H120,2)</f>
        <v>0</v>
      </c>
      <c r="K120" s="185" t="s">
        <v>152</v>
      </c>
      <c r="L120" s="42"/>
      <c r="M120" s="190" t="s">
        <v>19</v>
      </c>
      <c r="N120" s="191" t="s">
        <v>42</v>
      </c>
      <c r="O120" s="82"/>
      <c r="P120" s="192">
        <f>O120*H120</f>
        <v>0</v>
      </c>
      <c r="Q120" s="192">
        <v>6.0000000000000002E-05</v>
      </c>
      <c r="R120" s="192">
        <f>Q120*H120</f>
        <v>0.00054000000000000001</v>
      </c>
      <c r="S120" s="192">
        <v>0</v>
      </c>
      <c r="T120" s="193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4" t="s">
        <v>135</v>
      </c>
      <c r="AT120" s="194" t="s">
        <v>131</v>
      </c>
      <c r="AU120" s="194" t="s">
        <v>71</v>
      </c>
      <c r="AY120" s="15" t="s">
        <v>136</v>
      </c>
      <c r="BE120" s="195">
        <f>IF(N120="základní",J120,0)</f>
        <v>0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5" t="s">
        <v>78</v>
      </c>
      <c r="BK120" s="195">
        <f>ROUND(I120*H120,2)</f>
        <v>0</v>
      </c>
      <c r="BL120" s="15" t="s">
        <v>135</v>
      </c>
      <c r="BM120" s="194" t="s">
        <v>213</v>
      </c>
    </row>
    <row r="121" s="2" customFormat="1">
      <c r="A121" s="36"/>
      <c r="B121" s="37"/>
      <c r="C121" s="38"/>
      <c r="D121" s="196" t="s">
        <v>137</v>
      </c>
      <c r="E121" s="38"/>
      <c r="F121" s="197" t="s">
        <v>202</v>
      </c>
      <c r="G121" s="38"/>
      <c r="H121" s="38"/>
      <c r="I121" s="198"/>
      <c r="J121" s="38"/>
      <c r="K121" s="38"/>
      <c r="L121" s="42"/>
      <c r="M121" s="199"/>
      <c r="N121" s="200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137</v>
      </c>
      <c r="AU121" s="15" t="s">
        <v>71</v>
      </c>
    </row>
    <row r="122" s="2" customFormat="1">
      <c r="A122" s="36"/>
      <c r="B122" s="37"/>
      <c r="C122" s="38"/>
      <c r="D122" s="233" t="s">
        <v>155</v>
      </c>
      <c r="E122" s="38"/>
      <c r="F122" s="234" t="s">
        <v>203</v>
      </c>
      <c r="G122" s="38"/>
      <c r="H122" s="38"/>
      <c r="I122" s="198"/>
      <c r="J122" s="38"/>
      <c r="K122" s="38"/>
      <c r="L122" s="42"/>
      <c r="M122" s="199"/>
      <c r="N122" s="200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155</v>
      </c>
      <c r="AU122" s="15" t="s">
        <v>71</v>
      </c>
    </row>
    <row r="123" s="10" customFormat="1">
      <c r="A123" s="10"/>
      <c r="B123" s="211"/>
      <c r="C123" s="212"/>
      <c r="D123" s="196" t="s">
        <v>147</v>
      </c>
      <c r="E123" s="213" t="s">
        <v>19</v>
      </c>
      <c r="F123" s="214" t="s">
        <v>387</v>
      </c>
      <c r="G123" s="212"/>
      <c r="H123" s="215">
        <v>9</v>
      </c>
      <c r="I123" s="216"/>
      <c r="J123" s="212"/>
      <c r="K123" s="212"/>
      <c r="L123" s="217"/>
      <c r="M123" s="218"/>
      <c r="N123" s="219"/>
      <c r="O123" s="219"/>
      <c r="P123" s="219"/>
      <c r="Q123" s="219"/>
      <c r="R123" s="219"/>
      <c r="S123" s="219"/>
      <c r="T123" s="22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1" t="s">
        <v>147</v>
      </c>
      <c r="AU123" s="221" t="s">
        <v>71</v>
      </c>
      <c r="AV123" s="10" t="s">
        <v>80</v>
      </c>
      <c r="AW123" s="10" t="s">
        <v>33</v>
      </c>
      <c r="AX123" s="10" t="s">
        <v>71</v>
      </c>
      <c r="AY123" s="221" t="s">
        <v>136</v>
      </c>
    </row>
    <row r="124" s="11" customFormat="1">
      <c r="A124" s="11"/>
      <c r="B124" s="222"/>
      <c r="C124" s="223"/>
      <c r="D124" s="196" t="s">
        <v>147</v>
      </c>
      <c r="E124" s="224" t="s">
        <v>19</v>
      </c>
      <c r="F124" s="225" t="s">
        <v>149</v>
      </c>
      <c r="G124" s="223"/>
      <c r="H124" s="226">
        <v>9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T124" s="232" t="s">
        <v>147</v>
      </c>
      <c r="AU124" s="232" t="s">
        <v>71</v>
      </c>
      <c r="AV124" s="11" t="s">
        <v>135</v>
      </c>
      <c r="AW124" s="11" t="s">
        <v>33</v>
      </c>
      <c r="AX124" s="11" t="s">
        <v>78</v>
      </c>
      <c r="AY124" s="232" t="s">
        <v>136</v>
      </c>
    </row>
    <row r="125" s="2" customFormat="1" ht="21.75" customHeight="1">
      <c r="A125" s="36"/>
      <c r="B125" s="37"/>
      <c r="C125" s="183" t="s">
        <v>204</v>
      </c>
      <c r="D125" s="183" t="s">
        <v>131</v>
      </c>
      <c r="E125" s="184" t="s">
        <v>205</v>
      </c>
      <c r="F125" s="185" t="s">
        <v>206</v>
      </c>
      <c r="G125" s="186" t="s">
        <v>140</v>
      </c>
      <c r="H125" s="187">
        <v>1.8</v>
      </c>
      <c r="I125" s="188"/>
      <c r="J125" s="189">
        <f>ROUND(I125*H125,2)</f>
        <v>0</v>
      </c>
      <c r="K125" s="185" t="s">
        <v>19</v>
      </c>
      <c r="L125" s="42"/>
      <c r="M125" s="190" t="s">
        <v>19</v>
      </c>
      <c r="N125" s="191" t="s">
        <v>42</v>
      </c>
      <c r="O125" s="82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4" t="s">
        <v>135</v>
      </c>
      <c r="AT125" s="194" t="s">
        <v>131</v>
      </c>
      <c r="AU125" s="194" t="s">
        <v>71</v>
      </c>
      <c r="AY125" s="15" t="s">
        <v>136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5" t="s">
        <v>78</v>
      </c>
      <c r="BK125" s="195">
        <f>ROUND(I125*H125,2)</f>
        <v>0</v>
      </c>
      <c r="BL125" s="15" t="s">
        <v>135</v>
      </c>
      <c r="BM125" s="194" t="s">
        <v>216</v>
      </c>
    </row>
    <row r="126" s="2" customFormat="1">
      <c r="A126" s="36"/>
      <c r="B126" s="37"/>
      <c r="C126" s="38"/>
      <c r="D126" s="196" t="s">
        <v>137</v>
      </c>
      <c r="E126" s="38"/>
      <c r="F126" s="197" t="s">
        <v>206</v>
      </c>
      <c r="G126" s="38"/>
      <c r="H126" s="38"/>
      <c r="I126" s="198"/>
      <c r="J126" s="38"/>
      <c r="K126" s="38"/>
      <c r="L126" s="42"/>
      <c r="M126" s="199"/>
      <c r="N126" s="200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137</v>
      </c>
      <c r="AU126" s="15" t="s">
        <v>71</v>
      </c>
    </row>
    <row r="127" s="10" customFormat="1">
      <c r="A127" s="10"/>
      <c r="B127" s="211"/>
      <c r="C127" s="212"/>
      <c r="D127" s="196" t="s">
        <v>147</v>
      </c>
      <c r="E127" s="213" t="s">
        <v>19</v>
      </c>
      <c r="F127" s="214" t="s">
        <v>388</v>
      </c>
      <c r="G127" s="212"/>
      <c r="H127" s="215">
        <v>1.8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1" t="s">
        <v>147</v>
      </c>
      <c r="AU127" s="221" t="s">
        <v>71</v>
      </c>
      <c r="AV127" s="10" t="s">
        <v>80</v>
      </c>
      <c r="AW127" s="10" t="s">
        <v>33</v>
      </c>
      <c r="AX127" s="10" t="s">
        <v>71</v>
      </c>
      <c r="AY127" s="221" t="s">
        <v>136</v>
      </c>
    </row>
    <row r="128" s="11" customFormat="1">
      <c r="A128" s="11"/>
      <c r="B128" s="222"/>
      <c r="C128" s="223"/>
      <c r="D128" s="196" t="s">
        <v>147</v>
      </c>
      <c r="E128" s="224" t="s">
        <v>19</v>
      </c>
      <c r="F128" s="225" t="s">
        <v>149</v>
      </c>
      <c r="G128" s="223"/>
      <c r="H128" s="226">
        <v>1.8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32" t="s">
        <v>147</v>
      </c>
      <c r="AU128" s="232" t="s">
        <v>71</v>
      </c>
      <c r="AV128" s="11" t="s">
        <v>135</v>
      </c>
      <c r="AW128" s="11" t="s">
        <v>33</v>
      </c>
      <c r="AX128" s="11" t="s">
        <v>78</v>
      </c>
      <c r="AY128" s="232" t="s">
        <v>136</v>
      </c>
    </row>
    <row r="129" s="2" customFormat="1" ht="21.75" customHeight="1">
      <c r="A129" s="36"/>
      <c r="B129" s="37"/>
      <c r="C129" s="183" t="s">
        <v>177</v>
      </c>
      <c r="D129" s="183" t="s">
        <v>131</v>
      </c>
      <c r="E129" s="184" t="s">
        <v>181</v>
      </c>
      <c r="F129" s="185" t="s">
        <v>182</v>
      </c>
      <c r="G129" s="186" t="s">
        <v>183</v>
      </c>
      <c r="H129" s="187">
        <v>1130</v>
      </c>
      <c r="I129" s="188"/>
      <c r="J129" s="189">
        <f>ROUND(I129*H129,2)</f>
        <v>0</v>
      </c>
      <c r="K129" s="185" t="s">
        <v>152</v>
      </c>
      <c r="L129" s="42"/>
      <c r="M129" s="190" t="s">
        <v>19</v>
      </c>
      <c r="N129" s="191" t="s">
        <v>42</v>
      </c>
      <c r="O129" s="82"/>
      <c r="P129" s="192">
        <f>O129*H129</f>
        <v>0</v>
      </c>
      <c r="Q129" s="192">
        <v>0.00020000000000000001</v>
      </c>
      <c r="R129" s="192">
        <f>Q129*H129</f>
        <v>0.22600000000000001</v>
      </c>
      <c r="S129" s="192">
        <v>0</v>
      </c>
      <c r="T129" s="19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4" t="s">
        <v>135</v>
      </c>
      <c r="AT129" s="194" t="s">
        <v>131</v>
      </c>
      <c r="AU129" s="194" t="s">
        <v>71</v>
      </c>
      <c r="AY129" s="15" t="s">
        <v>136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5" t="s">
        <v>78</v>
      </c>
      <c r="BK129" s="195">
        <f>ROUND(I129*H129,2)</f>
        <v>0</v>
      </c>
      <c r="BL129" s="15" t="s">
        <v>135</v>
      </c>
      <c r="BM129" s="194" t="s">
        <v>220</v>
      </c>
    </row>
    <row r="130" s="2" customFormat="1">
      <c r="A130" s="36"/>
      <c r="B130" s="37"/>
      <c r="C130" s="38"/>
      <c r="D130" s="196" t="s">
        <v>137</v>
      </c>
      <c r="E130" s="38"/>
      <c r="F130" s="197" t="s">
        <v>185</v>
      </c>
      <c r="G130" s="38"/>
      <c r="H130" s="38"/>
      <c r="I130" s="198"/>
      <c r="J130" s="38"/>
      <c r="K130" s="38"/>
      <c r="L130" s="42"/>
      <c r="M130" s="199"/>
      <c r="N130" s="200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137</v>
      </c>
      <c r="AU130" s="15" t="s">
        <v>71</v>
      </c>
    </row>
    <row r="131" s="2" customFormat="1">
      <c r="A131" s="36"/>
      <c r="B131" s="37"/>
      <c r="C131" s="38"/>
      <c r="D131" s="233" t="s">
        <v>155</v>
      </c>
      <c r="E131" s="38"/>
      <c r="F131" s="234" t="s">
        <v>186</v>
      </c>
      <c r="G131" s="38"/>
      <c r="H131" s="38"/>
      <c r="I131" s="198"/>
      <c r="J131" s="38"/>
      <c r="K131" s="38"/>
      <c r="L131" s="42"/>
      <c r="M131" s="199"/>
      <c r="N131" s="200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155</v>
      </c>
      <c r="AU131" s="15" t="s">
        <v>71</v>
      </c>
    </row>
    <row r="132" s="10" customFormat="1">
      <c r="A132" s="10"/>
      <c r="B132" s="211"/>
      <c r="C132" s="212"/>
      <c r="D132" s="196" t="s">
        <v>147</v>
      </c>
      <c r="E132" s="213" t="s">
        <v>19</v>
      </c>
      <c r="F132" s="214" t="s">
        <v>389</v>
      </c>
      <c r="G132" s="212"/>
      <c r="H132" s="215">
        <v>1130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1" t="s">
        <v>147</v>
      </c>
      <c r="AU132" s="221" t="s">
        <v>71</v>
      </c>
      <c r="AV132" s="10" t="s">
        <v>80</v>
      </c>
      <c r="AW132" s="10" t="s">
        <v>33</v>
      </c>
      <c r="AX132" s="10" t="s">
        <v>71</v>
      </c>
      <c r="AY132" s="221" t="s">
        <v>136</v>
      </c>
    </row>
    <row r="133" s="11" customFormat="1">
      <c r="A133" s="11"/>
      <c r="B133" s="222"/>
      <c r="C133" s="223"/>
      <c r="D133" s="196" t="s">
        <v>147</v>
      </c>
      <c r="E133" s="224" t="s">
        <v>19</v>
      </c>
      <c r="F133" s="225" t="s">
        <v>149</v>
      </c>
      <c r="G133" s="223"/>
      <c r="H133" s="226">
        <v>1130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32" t="s">
        <v>147</v>
      </c>
      <c r="AU133" s="232" t="s">
        <v>71</v>
      </c>
      <c r="AV133" s="11" t="s">
        <v>135</v>
      </c>
      <c r="AW133" s="11" t="s">
        <v>33</v>
      </c>
      <c r="AX133" s="11" t="s">
        <v>78</v>
      </c>
      <c r="AY133" s="232" t="s">
        <v>136</v>
      </c>
    </row>
    <row r="134" s="2" customFormat="1" ht="24.15" customHeight="1">
      <c r="A134" s="36"/>
      <c r="B134" s="37"/>
      <c r="C134" s="201" t="s">
        <v>8</v>
      </c>
      <c r="D134" s="201" t="s">
        <v>142</v>
      </c>
      <c r="E134" s="202" t="s">
        <v>211</v>
      </c>
      <c r="F134" s="203" t="s">
        <v>212</v>
      </c>
      <c r="G134" s="204" t="s">
        <v>134</v>
      </c>
      <c r="H134" s="205">
        <v>452</v>
      </c>
      <c r="I134" s="206"/>
      <c r="J134" s="207">
        <f>ROUND(I134*H134,2)</f>
        <v>0</v>
      </c>
      <c r="K134" s="203" t="s">
        <v>19</v>
      </c>
      <c r="L134" s="208"/>
      <c r="M134" s="209" t="s">
        <v>19</v>
      </c>
      <c r="N134" s="210" t="s">
        <v>42</v>
      </c>
      <c r="O134" s="82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4" t="s">
        <v>145</v>
      </c>
      <c r="AT134" s="194" t="s">
        <v>142</v>
      </c>
      <c r="AU134" s="194" t="s">
        <v>71</v>
      </c>
      <c r="AY134" s="15" t="s">
        <v>136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5" t="s">
        <v>78</v>
      </c>
      <c r="BK134" s="195">
        <f>ROUND(I134*H134,2)</f>
        <v>0</v>
      </c>
      <c r="BL134" s="15" t="s">
        <v>135</v>
      </c>
      <c r="BM134" s="194" t="s">
        <v>229</v>
      </c>
    </row>
    <row r="135" s="2" customFormat="1">
      <c r="A135" s="36"/>
      <c r="B135" s="37"/>
      <c r="C135" s="38"/>
      <c r="D135" s="196" t="s">
        <v>137</v>
      </c>
      <c r="E135" s="38"/>
      <c r="F135" s="197" t="s">
        <v>212</v>
      </c>
      <c r="G135" s="38"/>
      <c r="H135" s="38"/>
      <c r="I135" s="198"/>
      <c r="J135" s="38"/>
      <c r="K135" s="38"/>
      <c r="L135" s="42"/>
      <c r="M135" s="199"/>
      <c r="N135" s="200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137</v>
      </c>
      <c r="AU135" s="15" t="s">
        <v>71</v>
      </c>
    </row>
    <row r="136" s="2" customFormat="1" ht="21.75" customHeight="1">
      <c r="A136" s="36"/>
      <c r="B136" s="37"/>
      <c r="C136" s="201" t="s">
        <v>184</v>
      </c>
      <c r="D136" s="201" t="s">
        <v>142</v>
      </c>
      <c r="E136" s="202" t="s">
        <v>390</v>
      </c>
      <c r="F136" s="203" t="s">
        <v>391</v>
      </c>
      <c r="G136" s="204" t="s">
        <v>134</v>
      </c>
      <c r="H136" s="205">
        <v>226</v>
      </c>
      <c r="I136" s="206"/>
      <c r="J136" s="207">
        <f>ROUND(I136*H136,2)</f>
        <v>0</v>
      </c>
      <c r="K136" s="203" t="s">
        <v>19</v>
      </c>
      <c r="L136" s="208"/>
      <c r="M136" s="209" t="s">
        <v>19</v>
      </c>
      <c r="N136" s="210" t="s">
        <v>42</v>
      </c>
      <c r="O136" s="82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4" t="s">
        <v>145</v>
      </c>
      <c r="AT136" s="194" t="s">
        <v>142</v>
      </c>
      <c r="AU136" s="194" t="s">
        <v>71</v>
      </c>
      <c r="AY136" s="15" t="s">
        <v>136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5" t="s">
        <v>78</v>
      </c>
      <c r="BK136" s="195">
        <f>ROUND(I136*H136,2)</f>
        <v>0</v>
      </c>
      <c r="BL136" s="15" t="s">
        <v>135</v>
      </c>
      <c r="BM136" s="194" t="s">
        <v>238</v>
      </c>
    </row>
    <row r="137" s="2" customFormat="1">
      <c r="A137" s="36"/>
      <c r="B137" s="37"/>
      <c r="C137" s="38"/>
      <c r="D137" s="196" t="s">
        <v>137</v>
      </c>
      <c r="E137" s="38"/>
      <c r="F137" s="197" t="s">
        <v>391</v>
      </c>
      <c r="G137" s="38"/>
      <c r="H137" s="38"/>
      <c r="I137" s="198"/>
      <c r="J137" s="38"/>
      <c r="K137" s="38"/>
      <c r="L137" s="42"/>
      <c r="M137" s="199"/>
      <c r="N137" s="200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137</v>
      </c>
      <c r="AU137" s="15" t="s">
        <v>71</v>
      </c>
    </row>
    <row r="138" s="2" customFormat="1" ht="16.5" customHeight="1">
      <c r="A138" s="36"/>
      <c r="B138" s="37"/>
      <c r="C138" s="183" t="s">
        <v>217</v>
      </c>
      <c r="D138" s="183" t="s">
        <v>131</v>
      </c>
      <c r="E138" s="184" t="s">
        <v>218</v>
      </c>
      <c r="F138" s="185" t="s">
        <v>219</v>
      </c>
      <c r="G138" s="186" t="s">
        <v>140</v>
      </c>
      <c r="H138" s="187">
        <v>2216</v>
      </c>
      <c r="I138" s="188"/>
      <c r="J138" s="189">
        <f>ROUND(I138*H138,2)</f>
        <v>0</v>
      </c>
      <c r="K138" s="185" t="s">
        <v>152</v>
      </c>
      <c r="L138" s="42"/>
      <c r="M138" s="190" t="s">
        <v>19</v>
      </c>
      <c r="N138" s="191" t="s">
        <v>42</v>
      </c>
      <c r="O138" s="82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4" t="s">
        <v>135</v>
      </c>
      <c r="AT138" s="194" t="s">
        <v>131</v>
      </c>
      <c r="AU138" s="194" t="s">
        <v>71</v>
      </c>
      <c r="AY138" s="15" t="s">
        <v>136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5" t="s">
        <v>78</v>
      </c>
      <c r="BK138" s="195">
        <f>ROUND(I138*H138,2)</f>
        <v>0</v>
      </c>
      <c r="BL138" s="15" t="s">
        <v>135</v>
      </c>
      <c r="BM138" s="194" t="s">
        <v>243</v>
      </c>
    </row>
    <row r="139" s="2" customFormat="1">
      <c r="A139" s="36"/>
      <c r="B139" s="37"/>
      <c r="C139" s="38"/>
      <c r="D139" s="196" t="s">
        <v>137</v>
      </c>
      <c r="E139" s="38"/>
      <c r="F139" s="197" t="s">
        <v>221</v>
      </c>
      <c r="G139" s="38"/>
      <c r="H139" s="38"/>
      <c r="I139" s="198"/>
      <c r="J139" s="38"/>
      <c r="K139" s="38"/>
      <c r="L139" s="42"/>
      <c r="M139" s="199"/>
      <c r="N139" s="200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137</v>
      </c>
      <c r="AU139" s="15" t="s">
        <v>71</v>
      </c>
    </row>
    <row r="140" s="2" customFormat="1">
      <c r="A140" s="36"/>
      <c r="B140" s="37"/>
      <c r="C140" s="38"/>
      <c r="D140" s="233" t="s">
        <v>155</v>
      </c>
      <c r="E140" s="38"/>
      <c r="F140" s="234" t="s">
        <v>222</v>
      </c>
      <c r="G140" s="38"/>
      <c r="H140" s="38"/>
      <c r="I140" s="198"/>
      <c r="J140" s="38"/>
      <c r="K140" s="38"/>
      <c r="L140" s="42"/>
      <c r="M140" s="199"/>
      <c r="N140" s="200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155</v>
      </c>
      <c r="AU140" s="15" t="s">
        <v>71</v>
      </c>
    </row>
    <row r="141" s="2" customFormat="1" ht="16.5" customHeight="1">
      <c r="A141" s="36"/>
      <c r="B141" s="37"/>
      <c r="C141" s="201" t="s">
        <v>201</v>
      </c>
      <c r="D141" s="201" t="s">
        <v>142</v>
      </c>
      <c r="E141" s="202" t="s">
        <v>223</v>
      </c>
      <c r="F141" s="203" t="s">
        <v>224</v>
      </c>
      <c r="G141" s="204" t="s">
        <v>140</v>
      </c>
      <c r="H141" s="205">
        <v>2660</v>
      </c>
      <c r="I141" s="206"/>
      <c r="J141" s="207">
        <f>ROUND(I141*H141,2)</f>
        <v>0</v>
      </c>
      <c r="K141" s="203" t="s">
        <v>152</v>
      </c>
      <c r="L141" s="208"/>
      <c r="M141" s="209" t="s">
        <v>19</v>
      </c>
      <c r="N141" s="210" t="s">
        <v>42</v>
      </c>
      <c r="O141" s="82"/>
      <c r="P141" s="192">
        <f>O141*H141</f>
        <v>0</v>
      </c>
      <c r="Q141" s="192">
        <v>0.0017700000000000001</v>
      </c>
      <c r="R141" s="192">
        <f>Q141*H141</f>
        <v>4.7082000000000006</v>
      </c>
      <c r="S141" s="192">
        <v>0</v>
      </c>
      <c r="T141" s="19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4" t="s">
        <v>145</v>
      </c>
      <c r="AT141" s="194" t="s">
        <v>142</v>
      </c>
      <c r="AU141" s="194" t="s">
        <v>71</v>
      </c>
      <c r="AY141" s="15" t="s">
        <v>136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5" t="s">
        <v>78</v>
      </c>
      <c r="BK141" s="195">
        <f>ROUND(I141*H141,2)</f>
        <v>0</v>
      </c>
      <c r="BL141" s="15" t="s">
        <v>135</v>
      </c>
      <c r="BM141" s="194" t="s">
        <v>247</v>
      </c>
    </row>
    <row r="142" s="2" customFormat="1">
      <c r="A142" s="36"/>
      <c r="B142" s="37"/>
      <c r="C142" s="38"/>
      <c r="D142" s="196" t="s">
        <v>137</v>
      </c>
      <c r="E142" s="38"/>
      <c r="F142" s="197" t="s">
        <v>224</v>
      </c>
      <c r="G142" s="38"/>
      <c r="H142" s="38"/>
      <c r="I142" s="198"/>
      <c r="J142" s="38"/>
      <c r="K142" s="38"/>
      <c r="L142" s="42"/>
      <c r="M142" s="199"/>
      <c r="N142" s="200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137</v>
      </c>
      <c r="AU142" s="15" t="s">
        <v>71</v>
      </c>
    </row>
    <row r="143" s="2" customFormat="1" ht="16.5" customHeight="1">
      <c r="A143" s="36"/>
      <c r="B143" s="37"/>
      <c r="C143" s="183" t="s">
        <v>226</v>
      </c>
      <c r="D143" s="183" t="s">
        <v>131</v>
      </c>
      <c r="E143" s="184" t="s">
        <v>227</v>
      </c>
      <c r="F143" s="185" t="s">
        <v>228</v>
      </c>
      <c r="G143" s="186" t="s">
        <v>140</v>
      </c>
      <c r="H143" s="187">
        <v>1253</v>
      </c>
      <c r="I143" s="188"/>
      <c r="J143" s="189">
        <f>ROUND(I143*H143,2)</f>
        <v>0</v>
      </c>
      <c r="K143" s="185" t="s">
        <v>152</v>
      </c>
      <c r="L143" s="42"/>
      <c r="M143" s="190" t="s">
        <v>19</v>
      </c>
      <c r="N143" s="191" t="s">
        <v>42</v>
      </c>
      <c r="O143" s="82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4" t="s">
        <v>135</v>
      </c>
      <c r="AT143" s="194" t="s">
        <v>131</v>
      </c>
      <c r="AU143" s="194" t="s">
        <v>71</v>
      </c>
      <c r="AY143" s="15" t="s">
        <v>136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5" t="s">
        <v>78</v>
      </c>
      <c r="BK143" s="195">
        <f>ROUND(I143*H143,2)</f>
        <v>0</v>
      </c>
      <c r="BL143" s="15" t="s">
        <v>135</v>
      </c>
      <c r="BM143" s="194" t="s">
        <v>250</v>
      </c>
    </row>
    <row r="144" s="2" customFormat="1">
      <c r="A144" s="36"/>
      <c r="B144" s="37"/>
      <c r="C144" s="38"/>
      <c r="D144" s="196" t="s">
        <v>137</v>
      </c>
      <c r="E144" s="38"/>
      <c r="F144" s="197" t="s">
        <v>230</v>
      </c>
      <c r="G144" s="38"/>
      <c r="H144" s="38"/>
      <c r="I144" s="198"/>
      <c r="J144" s="38"/>
      <c r="K144" s="38"/>
      <c r="L144" s="42"/>
      <c r="M144" s="199"/>
      <c r="N144" s="200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137</v>
      </c>
      <c r="AU144" s="15" t="s">
        <v>71</v>
      </c>
    </row>
    <row r="145" s="2" customFormat="1">
      <c r="A145" s="36"/>
      <c r="B145" s="37"/>
      <c r="C145" s="38"/>
      <c r="D145" s="233" t="s">
        <v>155</v>
      </c>
      <c r="E145" s="38"/>
      <c r="F145" s="234" t="s">
        <v>231</v>
      </c>
      <c r="G145" s="38"/>
      <c r="H145" s="38"/>
      <c r="I145" s="198"/>
      <c r="J145" s="38"/>
      <c r="K145" s="38"/>
      <c r="L145" s="42"/>
      <c r="M145" s="199"/>
      <c r="N145" s="200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155</v>
      </c>
      <c r="AU145" s="15" t="s">
        <v>71</v>
      </c>
    </row>
    <row r="146" s="2" customFormat="1" ht="16.5" customHeight="1">
      <c r="A146" s="36"/>
      <c r="B146" s="37"/>
      <c r="C146" s="201" t="s">
        <v>207</v>
      </c>
      <c r="D146" s="201" t="s">
        <v>142</v>
      </c>
      <c r="E146" s="202" t="s">
        <v>232</v>
      </c>
      <c r="F146" s="203" t="s">
        <v>233</v>
      </c>
      <c r="G146" s="204" t="s">
        <v>140</v>
      </c>
      <c r="H146" s="205">
        <v>1504</v>
      </c>
      <c r="I146" s="206"/>
      <c r="J146" s="207">
        <f>ROUND(I146*H146,2)</f>
        <v>0</v>
      </c>
      <c r="K146" s="203" t="s">
        <v>19</v>
      </c>
      <c r="L146" s="208"/>
      <c r="M146" s="209" t="s">
        <v>19</v>
      </c>
      <c r="N146" s="210" t="s">
        <v>42</v>
      </c>
      <c r="O146" s="82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4" t="s">
        <v>145</v>
      </c>
      <c r="AT146" s="194" t="s">
        <v>142</v>
      </c>
      <c r="AU146" s="194" t="s">
        <v>71</v>
      </c>
      <c r="AY146" s="15" t="s">
        <v>136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5" t="s">
        <v>78</v>
      </c>
      <c r="BK146" s="195">
        <f>ROUND(I146*H146,2)</f>
        <v>0</v>
      </c>
      <c r="BL146" s="15" t="s">
        <v>135</v>
      </c>
      <c r="BM146" s="194" t="s">
        <v>254</v>
      </c>
    </row>
    <row r="147" s="2" customFormat="1">
      <c r="A147" s="36"/>
      <c r="B147" s="37"/>
      <c r="C147" s="38"/>
      <c r="D147" s="196" t="s">
        <v>137</v>
      </c>
      <c r="E147" s="38"/>
      <c r="F147" s="197" t="s">
        <v>233</v>
      </c>
      <c r="G147" s="38"/>
      <c r="H147" s="38"/>
      <c r="I147" s="198"/>
      <c r="J147" s="38"/>
      <c r="K147" s="38"/>
      <c r="L147" s="42"/>
      <c r="M147" s="199"/>
      <c r="N147" s="200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137</v>
      </c>
      <c r="AU147" s="15" t="s">
        <v>71</v>
      </c>
    </row>
    <row r="148" s="2" customFormat="1" ht="16.5" customHeight="1">
      <c r="A148" s="36"/>
      <c r="B148" s="37"/>
      <c r="C148" s="183" t="s">
        <v>7</v>
      </c>
      <c r="D148" s="183" t="s">
        <v>131</v>
      </c>
      <c r="E148" s="184" t="s">
        <v>236</v>
      </c>
      <c r="F148" s="185" t="s">
        <v>237</v>
      </c>
      <c r="G148" s="186" t="s">
        <v>183</v>
      </c>
      <c r="H148" s="187">
        <v>1325</v>
      </c>
      <c r="I148" s="188"/>
      <c r="J148" s="189">
        <f>ROUND(I148*H148,2)</f>
        <v>0</v>
      </c>
      <c r="K148" s="185" t="s">
        <v>152</v>
      </c>
      <c r="L148" s="42"/>
      <c r="M148" s="190" t="s">
        <v>19</v>
      </c>
      <c r="N148" s="191" t="s">
        <v>42</v>
      </c>
      <c r="O148" s="82"/>
      <c r="P148" s="192">
        <f>O148*H148</f>
        <v>0</v>
      </c>
      <c r="Q148" s="192">
        <v>1.0000000000000001E-05</v>
      </c>
      <c r="R148" s="192">
        <f>Q148*H148</f>
        <v>0.013250000000000001</v>
      </c>
      <c r="S148" s="192">
        <v>0</v>
      </c>
      <c r="T148" s="19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4" t="s">
        <v>135</v>
      </c>
      <c r="AT148" s="194" t="s">
        <v>131</v>
      </c>
      <c r="AU148" s="194" t="s">
        <v>71</v>
      </c>
      <c r="AY148" s="15" t="s">
        <v>136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5" t="s">
        <v>78</v>
      </c>
      <c r="BK148" s="195">
        <f>ROUND(I148*H148,2)</f>
        <v>0</v>
      </c>
      <c r="BL148" s="15" t="s">
        <v>135</v>
      </c>
      <c r="BM148" s="194" t="s">
        <v>257</v>
      </c>
    </row>
    <row r="149" s="2" customFormat="1">
      <c r="A149" s="36"/>
      <c r="B149" s="37"/>
      <c r="C149" s="38"/>
      <c r="D149" s="196" t="s">
        <v>137</v>
      </c>
      <c r="E149" s="38"/>
      <c r="F149" s="197" t="s">
        <v>239</v>
      </c>
      <c r="G149" s="38"/>
      <c r="H149" s="38"/>
      <c r="I149" s="198"/>
      <c r="J149" s="38"/>
      <c r="K149" s="38"/>
      <c r="L149" s="42"/>
      <c r="M149" s="199"/>
      <c r="N149" s="200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137</v>
      </c>
      <c r="AU149" s="15" t="s">
        <v>71</v>
      </c>
    </row>
    <row r="150" s="2" customFormat="1">
      <c r="A150" s="36"/>
      <c r="B150" s="37"/>
      <c r="C150" s="38"/>
      <c r="D150" s="233" t="s">
        <v>155</v>
      </c>
      <c r="E150" s="38"/>
      <c r="F150" s="234" t="s">
        <v>240</v>
      </c>
      <c r="G150" s="38"/>
      <c r="H150" s="38"/>
      <c r="I150" s="198"/>
      <c r="J150" s="38"/>
      <c r="K150" s="38"/>
      <c r="L150" s="42"/>
      <c r="M150" s="199"/>
      <c r="N150" s="200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155</v>
      </c>
      <c r="AU150" s="15" t="s">
        <v>71</v>
      </c>
    </row>
    <row r="151" s="2" customFormat="1" ht="16.5" customHeight="1">
      <c r="A151" s="36"/>
      <c r="B151" s="37"/>
      <c r="C151" s="201" t="s">
        <v>209</v>
      </c>
      <c r="D151" s="201" t="s">
        <v>142</v>
      </c>
      <c r="E151" s="202" t="s">
        <v>241</v>
      </c>
      <c r="F151" s="203" t="s">
        <v>242</v>
      </c>
      <c r="G151" s="204" t="s">
        <v>183</v>
      </c>
      <c r="H151" s="205">
        <v>630</v>
      </c>
      <c r="I151" s="206"/>
      <c r="J151" s="207">
        <f>ROUND(I151*H151,2)</f>
        <v>0</v>
      </c>
      <c r="K151" s="203" t="s">
        <v>152</v>
      </c>
      <c r="L151" s="208"/>
      <c r="M151" s="209" t="s">
        <v>19</v>
      </c>
      <c r="N151" s="210" t="s">
        <v>42</v>
      </c>
      <c r="O151" s="82"/>
      <c r="P151" s="192">
        <f>O151*H151</f>
        <v>0</v>
      </c>
      <c r="Q151" s="192">
        <v>0.00036000000000000002</v>
      </c>
      <c r="R151" s="192">
        <f>Q151*H151</f>
        <v>0.2268</v>
      </c>
      <c r="S151" s="192">
        <v>0</v>
      </c>
      <c r="T151" s="19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4" t="s">
        <v>145</v>
      </c>
      <c r="AT151" s="194" t="s">
        <v>142</v>
      </c>
      <c r="AU151" s="194" t="s">
        <v>71</v>
      </c>
      <c r="AY151" s="15" t="s">
        <v>136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5" t="s">
        <v>78</v>
      </c>
      <c r="BK151" s="195">
        <f>ROUND(I151*H151,2)</f>
        <v>0</v>
      </c>
      <c r="BL151" s="15" t="s">
        <v>135</v>
      </c>
      <c r="BM151" s="194" t="s">
        <v>261</v>
      </c>
    </row>
    <row r="152" s="2" customFormat="1">
      <c r="A152" s="36"/>
      <c r="B152" s="37"/>
      <c r="C152" s="38"/>
      <c r="D152" s="196" t="s">
        <v>137</v>
      </c>
      <c r="E152" s="38"/>
      <c r="F152" s="197" t="s">
        <v>242</v>
      </c>
      <c r="G152" s="38"/>
      <c r="H152" s="38"/>
      <c r="I152" s="198"/>
      <c r="J152" s="38"/>
      <c r="K152" s="38"/>
      <c r="L152" s="42"/>
      <c r="M152" s="199"/>
      <c r="N152" s="200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137</v>
      </c>
      <c r="AU152" s="15" t="s">
        <v>71</v>
      </c>
    </row>
    <row r="153" s="10" customFormat="1">
      <c r="A153" s="10"/>
      <c r="B153" s="211"/>
      <c r="C153" s="212"/>
      <c r="D153" s="196" t="s">
        <v>147</v>
      </c>
      <c r="E153" s="213" t="s">
        <v>19</v>
      </c>
      <c r="F153" s="214" t="s">
        <v>392</v>
      </c>
      <c r="G153" s="212"/>
      <c r="H153" s="215">
        <v>630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1" t="s">
        <v>147</v>
      </c>
      <c r="AU153" s="221" t="s">
        <v>71</v>
      </c>
      <c r="AV153" s="10" t="s">
        <v>80</v>
      </c>
      <c r="AW153" s="10" t="s">
        <v>33</v>
      </c>
      <c r="AX153" s="10" t="s">
        <v>71</v>
      </c>
      <c r="AY153" s="221" t="s">
        <v>136</v>
      </c>
    </row>
    <row r="154" s="11" customFormat="1">
      <c r="A154" s="11"/>
      <c r="B154" s="222"/>
      <c r="C154" s="223"/>
      <c r="D154" s="196" t="s">
        <v>147</v>
      </c>
      <c r="E154" s="224" t="s">
        <v>19</v>
      </c>
      <c r="F154" s="225" t="s">
        <v>149</v>
      </c>
      <c r="G154" s="223"/>
      <c r="H154" s="226">
        <v>630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T154" s="232" t="s">
        <v>147</v>
      </c>
      <c r="AU154" s="232" t="s">
        <v>71</v>
      </c>
      <c r="AV154" s="11" t="s">
        <v>135</v>
      </c>
      <c r="AW154" s="11" t="s">
        <v>33</v>
      </c>
      <c r="AX154" s="11" t="s">
        <v>78</v>
      </c>
      <c r="AY154" s="232" t="s">
        <v>136</v>
      </c>
    </row>
    <row r="155" s="2" customFormat="1" ht="16.5" customHeight="1">
      <c r="A155" s="36"/>
      <c r="B155" s="37"/>
      <c r="C155" s="201" t="s">
        <v>244</v>
      </c>
      <c r="D155" s="201" t="s">
        <v>142</v>
      </c>
      <c r="E155" s="202" t="s">
        <v>245</v>
      </c>
      <c r="F155" s="203" t="s">
        <v>246</v>
      </c>
      <c r="G155" s="204" t="s">
        <v>183</v>
      </c>
      <c r="H155" s="205">
        <v>960</v>
      </c>
      <c r="I155" s="206"/>
      <c r="J155" s="207">
        <f>ROUND(I155*H155,2)</f>
        <v>0</v>
      </c>
      <c r="K155" s="203" t="s">
        <v>152</v>
      </c>
      <c r="L155" s="208"/>
      <c r="M155" s="209" t="s">
        <v>19</v>
      </c>
      <c r="N155" s="210" t="s">
        <v>42</v>
      </c>
      <c r="O155" s="82"/>
      <c r="P155" s="192">
        <f>O155*H155</f>
        <v>0</v>
      </c>
      <c r="Q155" s="192">
        <v>0.00021000000000000001</v>
      </c>
      <c r="R155" s="192">
        <f>Q155*H155</f>
        <v>0.2016</v>
      </c>
      <c r="S155" s="192">
        <v>0</v>
      </c>
      <c r="T155" s="19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4" t="s">
        <v>145</v>
      </c>
      <c r="AT155" s="194" t="s">
        <v>142</v>
      </c>
      <c r="AU155" s="194" t="s">
        <v>71</v>
      </c>
      <c r="AY155" s="15" t="s">
        <v>136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5" t="s">
        <v>78</v>
      </c>
      <c r="BK155" s="195">
        <f>ROUND(I155*H155,2)</f>
        <v>0</v>
      </c>
      <c r="BL155" s="15" t="s">
        <v>135</v>
      </c>
      <c r="BM155" s="194" t="s">
        <v>262</v>
      </c>
    </row>
    <row r="156" s="2" customFormat="1">
      <c r="A156" s="36"/>
      <c r="B156" s="37"/>
      <c r="C156" s="38"/>
      <c r="D156" s="196" t="s">
        <v>137</v>
      </c>
      <c r="E156" s="38"/>
      <c r="F156" s="197" t="s">
        <v>246</v>
      </c>
      <c r="G156" s="38"/>
      <c r="H156" s="38"/>
      <c r="I156" s="198"/>
      <c r="J156" s="38"/>
      <c r="K156" s="38"/>
      <c r="L156" s="42"/>
      <c r="M156" s="199"/>
      <c r="N156" s="200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137</v>
      </c>
      <c r="AU156" s="15" t="s">
        <v>71</v>
      </c>
    </row>
    <row r="157" s="10" customFormat="1">
      <c r="A157" s="10"/>
      <c r="B157" s="211"/>
      <c r="C157" s="212"/>
      <c r="D157" s="196" t="s">
        <v>147</v>
      </c>
      <c r="E157" s="213" t="s">
        <v>19</v>
      </c>
      <c r="F157" s="214" t="s">
        <v>393</v>
      </c>
      <c r="G157" s="212"/>
      <c r="H157" s="215">
        <v>960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21" t="s">
        <v>147</v>
      </c>
      <c r="AU157" s="221" t="s">
        <v>71</v>
      </c>
      <c r="AV157" s="10" t="s">
        <v>80</v>
      </c>
      <c r="AW157" s="10" t="s">
        <v>33</v>
      </c>
      <c r="AX157" s="10" t="s">
        <v>71</v>
      </c>
      <c r="AY157" s="221" t="s">
        <v>136</v>
      </c>
    </row>
    <row r="158" s="11" customFormat="1">
      <c r="A158" s="11"/>
      <c r="B158" s="222"/>
      <c r="C158" s="223"/>
      <c r="D158" s="196" t="s">
        <v>147</v>
      </c>
      <c r="E158" s="224" t="s">
        <v>19</v>
      </c>
      <c r="F158" s="225" t="s">
        <v>149</v>
      </c>
      <c r="G158" s="223"/>
      <c r="H158" s="226">
        <v>960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T158" s="232" t="s">
        <v>147</v>
      </c>
      <c r="AU158" s="232" t="s">
        <v>71</v>
      </c>
      <c r="AV158" s="11" t="s">
        <v>135</v>
      </c>
      <c r="AW158" s="11" t="s">
        <v>33</v>
      </c>
      <c r="AX158" s="11" t="s">
        <v>78</v>
      </c>
      <c r="AY158" s="232" t="s">
        <v>136</v>
      </c>
    </row>
    <row r="159" s="2" customFormat="1" ht="16.5" customHeight="1">
      <c r="A159" s="36"/>
      <c r="B159" s="37"/>
      <c r="C159" s="201" t="s">
        <v>213</v>
      </c>
      <c r="D159" s="201" t="s">
        <v>142</v>
      </c>
      <c r="E159" s="202" t="s">
        <v>248</v>
      </c>
      <c r="F159" s="203" t="s">
        <v>249</v>
      </c>
      <c r="G159" s="204" t="s">
        <v>160</v>
      </c>
      <c r="H159" s="205">
        <v>1386</v>
      </c>
      <c r="I159" s="206"/>
      <c r="J159" s="207">
        <f>ROUND(I159*H159,2)</f>
        <v>0</v>
      </c>
      <c r="K159" s="203" t="s">
        <v>152</v>
      </c>
      <c r="L159" s="208"/>
      <c r="M159" s="209" t="s">
        <v>19</v>
      </c>
      <c r="N159" s="210" t="s">
        <v>42</v>
      </c>
      <c r="O159" s="82"/>
      <c r="P159" s="192">
        <f>O159*H159</f>
        <v>0</v>
      </c>
      <c r="Q159" s="192">
        <v>0.00012999999999999999</v>
      </c>
      <c r="R159" s="192">
        <f>Q159*H159</f>
        <v>0.18017999999999998</v>
      </c>
      <c r="S159" s="192">
        <v>0</v>
      </c>
      <c r="T159" s="19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4" t="s">
        <v>145</v>
      </c>
      <c r="AT159" s="194" t="s">
        <v>142</v>
      </c>
      <c r="AU159" s="194" t="s">
        <v>71</v>
      </c>
      <c r="AY159" s="15" t="s">
        <v>136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5" t="s">
        <v>78</v>
      </c>
      <c r="BK159" s="195">
        <f>ROUND(I159*H159,2)</f>
        <v>0</v>
      </c>
      <c r="BL159" s="15" t="s">
        <v>135</v>
      </c>
      <c r="BM159" s="194" t="s">
        <v>267</v>
      </c>
    </row>
    <row r="160" s="2" customFormat="1">
      <c r="A160" s="36"/>
      <c r="B160" s="37"/>
      <c r="C160" s="38"/>
      <c r="D160" s="196" t="s">
        <v>137</v>
      </c>
      <c r="E160" s="38"/>
      <c r="F160" s="197" t="s">
        <v>249</v>
      </c>
      <c r="G160" s="38"/>
      <c r="H160" s="38"/>
      <c r="I160" s="198"/>
      <c r="J160" s="38"/>
      <c r="K160" s="38"/>
      <c r="L160" s="42"/>
      <c r="M160" s="199"/>
      <c r="N160" s="200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137</v>
      </c>
      <c r="AU160" s="15" t="s">
        <v>71</v>
      </c>
    </row>
    <row r="161" s="2" customFormat="1" ht="16.5" customHeight="1">
      <c r="A161" s="36"/>
      <c r="B161" s="37"/>
      <c r="C161" s="201" t="s">
        <v>251</v>
      </c>
      <c r="D161" s="201" t="s">
        <v>142</v>
      </c>
      <c r="E161" s="202" t="s">
        <v>252</v>
      </c>
      <c r="F161" s="203" t="s">
        <v>253</v>
      </c>
      <c r="G161" s="204" t="s">
        <v>160</v>
      </c>
      <c r="H161" s="205">
        <v>8427.3600000000006</v>
      </c>
      <c r="I161" s="206"/>
      <c r="J161" s="207">
        <f>ROUND(I161*H161,2)</f>
        <v>0</v>
      </c>
      <c r="K161" s="203" t="s">
        <v>152</v>
      </c>
      <c r="L161" s="208"/>
      <c r="M161" s="209" t="s">
        <v>19</v>
      </c>
      <c r="N161" s="210" t="s">
        <v>42</v>
      </c>
      <c r="O161" s="82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4" t="s">
        <v>145</v>
      </c>
      <c r="AT161" s="194" t="s">
        <v>142</v>
      </c>
      <c r="AU161" s="194" t="s">
        <v>71</v>
      </c>
      <c r="AY161" s="15" t="s">
        <v>136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5" t="s">
        <v>78</v>
      </c>
      <c r="BK161" s="195">
        <f>ROUND(I161*H161,2)</f>
        <v>0</v>
      </c>
      <c r="BL161" s="15" t="s">
        <v>135</v>
      </c>
      <c r="BM161" s="194" t="s">
        <v>272</v>
      </c>
    </row>
    <row r="162" s="2" customFormat="1">
      <c r="A162" s="36"/>
      <c r="B162" s="37"/>
      <c r="C162" s="38"/>
      <c r="D162" s="196" t="s">
        <v>137</v>
      </c>
      <c r="E162" s="38"/>
      <c r="F162" s="197" t="s">
        <v>253</v>
      </c>
      <c r="G162" s="38"/>
      <c r="H162" s="38"/>
      <c r="I162" s="198"/>
      <c r="J162" s="38"/>
      <c r="K162" s="38"/>
      <c r="L162" s="42"/>
      <c r="M162" s="199"/>
      <c r="N162" s="200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137</v>
      </c>
      <c r="AU162" s="15" t="s">
        <v>71</v>
      </c>
    </row>
    <row r="163" s="2" customFormat="1" ht="16.5" customHeight="1">
      <c r="A163" s="36"/>
      <c r="B163" s="37"/>
      <c r="C163" s="201" t="s">
        <v>216</v>
      </c>
      <c r="D163" s="201" t="s">
        <v>142</v>
      </c>
      <c r="E163" s="202" t="s">
        <v>255</v>
      </c>
      <c r="F163" s="203" t="s">
        <v>256</v>
      </c>
      <c r="G163" s="204" t="s">
        <v>196</v>
      </c>
      <c r="H163" s="205">
        <v>10.199999999999999</v>
      </c>
      <c r="I163" s="206"/>
      <c r="J163" s="207">
        <f>ROUND(I163*H163,2)</f>
        <v>0</v>
      </c>
      <c r="K163" s="203" t="s">
        <v>152</v>
      </c>
      <c r="L163" s="208"/>
      <c r="M163" s="209" t="s">
        <v>19</v>
      </c>
      <c r="N163" s="210" t="s">
        <v>42</v>
      </c>
      <c r="O163" s="82"/>
      <c r="P163" s="192">
        <f>O163*H163</f>
        <v>0</v>
      </c>
      <c r="Q163" s="192">
        <v>1</v>
      </c>
      <c r="R163" s="192">
        <f>Q163*H163</f>
        <v>10.199999999999999</v>
      </c>
      <c r="S163" s="192">
        <v>0</v>
      </c>
      <c r="T163" s="19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4" t="s">
        <v>145</v>
      </c>
      <c r="AT163" s="194" t="s">
        <v>142</v>
      </c>
      <c r="AU163" s="194" t="s">
        <v>71</v>
      </c>
      <c r="AY163" s="15" t="s">
        <v>136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5" t="s">
        <v>78</v>
      </c>
      <c r="BK163" s="195">
        <f>ROUND(I163*H163,2)</f>
        <v>0</v>
      </c>
      <c r="BL163" s="15" t="s">
        <v>135</v>
      </c>
      <c r="BM163" s="194" t="s">
        <v>278</v>
      </c>
    </row>
    <row r="164" s="2" customFormat="1">
      <c r="A164" s="36"/>
      <c r="B164" s="37"/>
      <c r="C164" s="38"/>
      <c r="D164" s="196" t="s">
        <v>137</v>
      </c>
      <c r="E164" s="38"/>
      <c r="F164" s="197" t="s">
        <v>256</v>
      </c>
      <c r="G164" s="38"/>
      <c r="H164" s="38"/>
      <c r="I164" s="198"/>
      <c r="J164" s="38"/>
      <c r="K164" s="38"/>
      <c r="L164" s="42"/>
      <c r="M164" s="199"/>
      <c r="N164" s="200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137</v>
      </c>
      <c r="AU164" s="15" t="s">
        <v>71</v>
      </c>
    </row>
    <row r="165" s="2" customFormat="1" ht="16.5" customHeight="1">
      <c r="A165" s="36"/>
      <c r="B165" s="37"/>
      <c r="C165" s="183" t="s">
        <v>258</v>
      </c>
      <c r="D165" s="183" t="s">
        <v>131</v>
      </c>
      <c r="E165" s="184" t="s">
        <v>259</v>
      </c>
      <c r="F165" s="185" t="s">
        <v>260</v>
      </c>
      <c r="G165" s="186" t="s">
        <v>200</v>
      </c>
      <c r="H165" s="187">
        <v>170</v>
      </c>
      <c r="I165" s="188"/>
      <c r="J165" s="189">
        <f>ROUND(I165*H165,2)</f>
        <v>0</v>
      </c>
      <c r="K165" s="185" t="s">
        <v>19</v>
      </c>
      <c r="L165" s="42"/>
      <c r="M165" s="190" t="s">
        <v>19</v>
      </c>
      <c r="N165" s="191" t="s">
        <v>42</v>
      </c>
      <c r="O165" s="82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4" t="s">
        <v>135</v>
      </c>
      <c r="AT165" s="194" t="s">
        <v>131</v>
      </c>
      <c r="AU165" s="194" t="s">
        <v>71</v>
      </c>
      <c r="AY165" s="15" t="s">
        <v>136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5" t="s">
        <v>78</v>
      </c>
      <c r="BK165" s="195">
        <f>ROUND(I165*H165,2)</f>
        <v>0</v>
      </c>
      <c r="BL165" s="15" t="s">
        <v>135</v>
      </c>
      <c r="BM165" s="194" t="s">
        <v>283</v>
      </c>
    </row>
    <row r="166" s="2" customFormat="1">
      <c r="A166" s="36"/>
      <c r="B166" s="37"/>
      <c r="C166" s="38"/>
      <c r="D166" s="196" t="s">
        <v>137</v>
      </c>
      <c r="E166" s="38"/>
      <c r="F166" s="197" t="s">
        <v>260</v>
      </c>
      <c r="G166" s="38"/>
      <c r="H166" s="38"/>
      <c r="I166" s="198"/>
      <c r="J166" s="38"/>
      <c r="K166" s="38"/>
      <c r="L166" s="42"/>
      <c r="M166" s="199"/>
      <c r="N166" s="200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137</v>
      </c>
      <c r="AU166" s="15" t="s">
        <v>71</v>
      </c>
    </row>
    <row r="167" s="2" customFormat="1" ht="21.75" customHeight="1">
      <c r="A167" s="36"/>
      <c r="B167" s="37"/>
      <c r="C167" s="183" t="s">
        <v>220</v>
      </c>
      <c r="D167" s="183" t="s">
        <v>131</v>
      </c>
      <c r="E167" s="184" t="s">
        <v>205</v>
      </c>
      <c r="F167" s="185" t="s">
        <v>206</v>
      </c>
      <c r="G167" s="186" t="s">
        <v>140</v>
      </c>
      <c r="H167" s="187">
        <v>81.359999999999999</v>
      </c>
      <c r="I167" s="188"/>
      <c r="J167" s="189">
        <f>ROUND(I167*H167,2)</f>
        <v>0</v>
      </c>
      <c r="K167" s="185" t="s">
        <v>19</v>
      </c>
      <c r="L167" s="42"/>
      <c r="M167" s="190" t="s">
        <v>19</v>
      </c>
      <c r="N167" s="191" t="s">
        <v>42</v>
      </c>
      <c r="O167" s="82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4" t="s">
        <v>135</v>
      </c>
      <c r="AT167" s="194" t="s">
        <v>131</v>
      </c>
      <c r="AU167" s="194" t="s">
        <v>71</v>
      </c>
      <c r="AY167" s="15" t="s">
        <v>136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5" t="s">
        <v>78</v>
      </c>
      <c r="BK167" s="195">
        <f>ROUND(I167*H167,2)</f>
        <v>0</v>
      </c>
      <c r="BL167" s="15" t="s">
        <v>135</v>
      </c>
      <c r="BM167" s="194" t="s">
        <v>289</v>
      </c>
    </row>
    <row r="168" s="2" customFormat="1">
      <c r="A168" s="36"/>
      <c r="B168" s="37"/>
      <c r="C168" s="38"/>
      <c r="D168" s="196" t="s">
        <v>137</v>
      </c>
      <c r="E168" s="38"/>
      <c r="F168" s="197" t="s">
        <v>206</v>
      </c>
      <c r="G168" s="38"/>
      <c r="H168" s="38"/>
      <c r="I168" s="198"/>
      <c r="J168" s="38"/>
      <c r="K168" s="38"/>
      <c r="L168" s="42"/>
      <c r="M168" s="199"/>
      <c r="N168" s="200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137</v>
      </c>
      <c r="AU168" s="15" t="s">
        <v>71</v>
      </c>
    </row>
    <row r="169" s="10" customFormat="1">
      <c r="A169" s="10"/>
      <c r="B169" s="211"/>
      <c r="C169" s="212"/>
      <c r="D169" s="196" t="s">
        <v>147</v>
      </c>
      <c r="E169" s="213" t="s">
        <v>19</v>
      </c>
      <c r="F169" s="214" t="s">
        <v>394</v>
      </c>
      <c r="G169" s="212"/>
      <c r="H169" s="215">
        <v>81.359999999999999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21" t="s">
        <v>147</v>
      </c>
      <c r="AU169" s="221" t="s">
        <v>71</v>
      </c>
      <c r="AV169" s="10" t="s">
        <v>80</v>
      </c>
      <c r="AW169" s="10" t="s">
        <v>33</v>
      </c>
      <c r="AX169" s="10" t="s">
        <v>71</v>
      </c>
      <c r="AY169" s="221" t="s">
        <v>136</v>
      </c>
    </row>
    <row r="170" s="11" customFormat="1">
      <c r="A170" s="11"/>
      <c r="B170" s="222"/>
      <c r="C170" s="223"/>
      <c r="D170" s="196" t="s">
        <v>147</v>
      </c>
      <c r="E170" s="224" t="s">
        <v>19</v>
      </c>
      <c r="F170" s="225" t="s">
        <v>149</v>
      </c>
      <c r="G170" s="223"/>
      <c r="H170" s="226">
        <v>81.359999999999999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T170" s="232" t="s">
        <v>147</v>
      </c>
      <c r="AU170" s="232" t="s">
        <v>71</v>
      </c>
      <c r="AV170" s="11" t="s">
        <v>135</v>
      </c>
      <c r="AW170" s="11" t="s">
        <v>33</v>
      </c>
      <c r="AX170" s="11" t="s">
        <v>78</v>
      </c>
      <c r="AY170" s="232" t="s">
        <v>136</v>
      </c>
    </row>
    <row r="171" s="2" customFormat="1" ht="16.5" customHeight="1">
      <c r="A171" s="36"/>
      <c r="B171" s="37"/>
      <c r="C171" s="183" t="s">
        <v>264</v>
      </c>
      <c r="D171" s="183" t="s">
        <v>131</v>
      </c>
      <c r="E171" s="184" t="s">
        <v>265</v>
      </c>
      <c r="F171" s="185" t="s">
        <v>266</v>
      </c>
      <c r="G171" s="186" t="s">
        <v>160</v>
      </c>
      <c r="H171" s="187">
        <v>14</v>
      </c>
      <c r="I171" s="188"/>
      <c r="J171" s="189">
        <f>ROUND(I171*H171,2)</f>
        <v>0</v>
      </c>
      <c r="K171" s="185" t="s">
        <v>152</v>
      </c>
      <c r="L171" s="42"/>
      <c r="M171" s="190" t="s">
        <v>19</v>
      </c>
      <c r="N171" s="191" t="s">
        <v>42</v>
      </c>
      <c r="O171" s="82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4" t="s">
        <v>135</v>
      </c>
      <c r="AT171" s="194" t="s">
        <v>131</v>
      </c>
      <c r="AU171" s="194" t="s">
        <v>71</v>
      </c>
      <c r="AY171" s="15" t="s">
        <v>136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5" t="s">
        <v>78</v>
      </c>
      <c r="BK171" s="195">
        <f>ROUND(I171*H171,2)</f>
        <v>0</v>
      </c>
      <c r="BL171" s="15" t="s">
        <v>135</v>
      </c>
      <c r="BM171" s="194" t="s">
        <v>294</v>
      </c>
    </row>
    <row r="172" s="2" customFormat="1">
      <c r="A172" s="36"/>
      <c r="B172" s="37"/>
      <c r="C172" s="38"/>
      <c r="D172" s="196" t="s">
        <v>137</v>
      </c>
      <c r="E172" s="38"/>
      <c r="F172" s="197" t="s">
        <v>268</v>
      </c>
      <c r="G172" s="38"/>
      <c r="H172" s="38"/>
      <c r="I172" s="198"/>
      <c r="J172" s="38"/>
      <c r="K172" s="38"/>
      <c r="L172" s="42"/>
      <c r="M172" s="199"/>
      <c r="N172" s="200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137</v>
      </c>
      <c r="AU172" s="15" t="s">
        <v>71</v>
      </c>
    </row>
    <row r="173" s="2" customFormat="1">
      <c r="A173" s="36"/>
      <c r="B173" s="37"/>
      <c r="C173" s="38"/>
      <c r="D173" s="233" t="s">
        <v>155</v>
      </c>
      <c r="E173" s="38"/>
      <c r="F173" s="234" t="s">
        <v>269</v>
      </c>
      <c r="G173" s="38"/>
      <c r="H173" s="38"/>
      <c r="I173" s="198"/>
      <c r="J173" s="38"/>
      <c r="K173" s="38"/>
      <c r="L173" s="42"/>
      <c r="M173" s="199"/>
      <c r="N173" s="20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155</v>
      </c>
      <c r="AU173" s="15" t="s">
        <v>71</v>
      </c>
    </row>
    <row r="174" s="2" customFormat="1" ht="16.5" customHeight="1">
      <c r="A174" s="36"/>
      <c r="B174" s="37"/>
      <c r="C174" s="183" t="s">
        <v>229</v>
      </c>
      <c r="D174" s="183" t="s">
        <v>131</v>
      </c>
      <c r="E174" s="184" t="s">
        <v>270</v>
      </c>
      <c r="F174" s="185" t="s">
        <v>271</v>
      </c>
      <c r="G174" s="186" t="s">
        <v>395</v>
      </c>
      <c r="H174" s="187">
        <v>3</v>
      </c>
      <c r="I174" s="188"/>
      <c r="J174" s="189">
        <f>ROUND(I174*H174,2)</f>
        <v>0</v>
      </c>
      <c r="K174" s="185" t="s">
        <v>152</v>
      </c>
      <c r="L174" s="42"/>
      <c r="M174" s="190" t="s">
        <v>19</v>
      </c>
      <c r="N174" s="191" t="s">
        <v>42</v>
      </c>
      <c r="O174" s="82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4" t="s">
        <v>135</v>
      </c>
      <c r="AT174" s="194" t="s">
        <v>131</v>
      </c>
      <c r="AU174" s="194" t="s">
        <v>71</v>
      </c>
      <c r="AY174" s="15" t="s">
        <v>136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5" t="s">
        <v>78</v>
      </c>
      <c r="BK174" s="195">
        <f>ROUND(I174*H174,2)</f>
        <v>0</v>
      </c>
      <c r="BL174" s="15" t="s">
        <v>135</v>
      </c>
      <c r="BM174" s="194" t="s">
        <v>300</v>
      </c>
    </row>
    <row r="175" s="2" customFormat="1">
      <c r="A175" s="36"/>
      <c r="B175" s="37"/>
      <c r="C175" s="38"/>
      <c r="D175" s="196" t="s">
        <v>137</v>
      </c>
      <c r="E175" s="38"/>
      <c r="F175" s="197" t="s">
        <v>271</v>
      </c>
      <c r="G175" s="38"/>
      <c r="H175" s="38"/>
      <c r="I175" s="198"/>
      <c r="J175" s="38"/>
      <c r="K175" s="38"/>
      <c r="L175" s="42"/>
      <c r="M175" s="199"/>
      <c r="N175" s="20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137</v>
      </c>
      <c r="AU175" s="15" t="s">
        <v>71</v>
      </c>
    </row>
    <row r="176" s="2" customFormat="1">
      <c r="A176" s="36"/>
      <c r="B176" s="37"/>
      <c r="C176" s="38"/>
      <c r="D176" s="233" t="s">
        <v>155</v>
      </c>
      <c r="E176" s="38"/>
      <c r="F176" s="234" t="s">
        <v>273</v>
      </c>
      <c r="G176" s="38"/>
      <c r="H176" s="38"/>
      <c r="I176" s="198"/>
      <c r="J176" s="38"/>
      <c r="K176" s="38"/>
      <c r="L176" s="42"/>
      <c r="M176" s="199"/>
      <c r="N176" s="200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155</v>
      </c>
      <c r="AU176" s="15" t="s">
        <v>71</v>
      </c>
    </row>
    <row r="177" s="10" customFormat="1">
      <c r="A177" s="10"/>
      <c r="B177" s="211"/>
      <c r="C177" s="212"/>
      <c r="D177" s="196" t="s">
        <v>147</v>
      </c>
      <c r="E177" s="213" t="s">
        <v>19</v>
      </c>
      <c r="F177" s="214" t="s">
        <v>396</v>
      </c>
      <c r="G177" s="212"/>
      <c r="H177" s="215">
        <v>3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21" t="s">
        <v>147</v>
      </c>
      <c r="AU177" s="221" t="s">
        <v>71</v>
      </c>
      <c r="AV177" s="10" t="s">
        <v>80</v>
      </c>
      <c r="AW177" s="10" t="s">
        <v>33</v>
      </c>
      <c r="AX177" s="10" t="s">
        <v>71</v>
      </c>
      <c r="AY177" s="221" t="s">
        <v>136</v>
      </c>
    </row>
    <row r="178" s="12" customFormat="1">
      <c r="A178" s="12"/>
      <c r="B178" s="235"/>
      <c r="C178" s="236"/>
      <c r="D178" s="196" t="s">
        <v>147</v>
      </c>
      <c r="E178" s="237" t="s">
        <v>19</v>
      </c>
      <c r="F178" s="238" t="s">
        <v>397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4" t="s">
        <v>147</v>
      </c>
      <c r="AU178" s="244" t="s">
        <v>71</v>
      </c>
      <c r="AV178" s="12" t="s">
        <v>78</v>
      </c>
      <c r="AW178" s="12" t="s">
        <v>33</v>
      </c>
      <c r="AX178" s="12" t="s">
        <v>71</v>
      </c>
      <c r="AY178" s="244" t="s">
        <v>136</v>
      </c>
    </row>
    <row r="179" s="11" customFormat="1">
      <c r="A179" s="11"/>
      <c r="B179" s="222"/>
      <c r="C179" s="223"/>
      <c r="D179" s="196" t="s">
        <v>147</v>
      </c>
      <c r="E179" s="224" t="s">
        <v>19</v>
      </c>
      <c r="F179" s="225" t="s">
        <v>149</v>
      </c>
      <c r="G179" s="223"/>
      <c r="H179" s="226">
        <v>3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T179" s="232" t="s">
        <v>147</v>
      </c>
      <c r="AU179" s="232" t="s">
        <v>71</v>
      </c>
      <c r="AV179" s="11" t="s">
        <v>135</v>
      </c>
      <c r="AW179" s="11" t="s">
        <v>33</v>
      </c>
      <c r="AX179" s="11" t="s">
        <v>78</v>
      </c>
      <c r="AY179" s="232" t="s">
        <v>136</v>
      </c>
    </row>
    <row r="180" s="2" customFormat="1" ht="16.5" customHeight="1">
      <c r="A180" s="36"/>
      <c r="B180" s="37"/>
      <c r="C180" s="183" t="s">
        <v>274</v>
      </c>
      <c r="D180" s="183" t="s">
        <v>131</v>
      </c>
      <c r="E180" s="184" t="s">
        <v>275</v>
      </c>
      <c r="F180" s="185" t="s">
        <v>276</v>
      </c>
      <c r="G180" s="186" t="s">
        <v>277</v>
      </c>
      <c r="H180" s="187">
        <v>1</v>
      </c>
      <c r="I180" s="188"/>
      <c r="J180" s="189">
        <f>ROUND(I180*H180,2)</f>
        <v>0</v>
      </c>
      <c r="K180" s="185" t="s">
        <v>152</v>
      </c>
      <c r="L180" s="42"/>
      <c r="M180" s="190" t="s">
        <v>19</v>
      </c>
      <c r="N180" s="191" t="s">
        <v>42</v>
      </c>
      <c r="O180" s="82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4" t="s">
        <v>135</v>
      </c>
      <c r="AT180" s="194" t="s">
        <v>131</v>
      </c>
      <c r="AU180" s="194" t="s">
        <v>71</v>
      </c>
      <c r="AY180" s="15" t="s">
        <v>136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5" t="s">
        <v>78</v>
      </c>
      <c r="BK180" s="195">
        <f>ROUND(I180*H180,2)</f>
        <v>0</v>
      </c>
      <c r="BL180" s="15" t="s">
        <v>135</v>
      </c>
      <c r="BM180" s="194" t="s">
        <v>305</v>
      </c>
    </row>
    <row r="181" s="2" customFormat="1">
      <c r="A181" s="36"/>
      <c r="B181" s="37"/>
      <c r="C181" s="38"/>
      <c r="D181" s="196" t="s">
        <v>137</v>
      </c>
      <c r="E181" s="38"/>
      <c r="F181" s="197" t="s">
        <v>276</v>
      </c>
      <c r="G181" s="38"/>
      <c r="H181" s="38"/>
      <c r="I181" s="198"/>
      <c r="J181" s="38"/>
      <c r="K181" s="38"/>
      <c r="L181" s="42"/>
      <c r="M181" s="199"/>
      <c r="N181" s="200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137</v>
      </c>
      <c r="AU181" s="15" t="s">
        <v>71</v>
      </c>
    </row>
    <row r="182" s="2" customFormat="1">
      <c r="A182" s="36"/>
      <c r="B182" s="37"/>
      <c r="C182" s="38"/>
      <c r="D182" s="233" t="s">
        <v>155</v>
      </c>
      <c r="E182" s="38"/>
      <c r="F182" s="234" t="s">
        <v>279</v>
      </c>
      <c r="G182" s="38"/>
      <c r="H182" s="38"/>
      <c r="I182" s="198"/>
      <c r="J182" s="38"/>
      <c r="K182" s="38"/>
      <c r="L182" s="42"/>
      <c r="M182" s="199"/>
      <c r="N182" s="200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155</v>
      </c>
      <c r="AU182" s="15" t="s">
        <v>71</v>
      </c>
    </row>
    <row r="183" s="10" customFormat="1">
      <c r="A183" s="10"/>
      <c r="B183" s="211"/>
      <c r="C183" s="212"/>
      <c r="D183" s="196" t="s">
        <v>147</v>
      </c>
      <c r="E183" s="213" t="s">
        <v>19</v>
      </c>
      <c r="F183" s="214" t="s">
        <v>280</v>
      </c>
      <c r="G183" s="212"/>
      <c r="H183" s="215">
        <v>1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21" t="s">
        <v>147</v>
      </c>
      <c r="AU183" s="221" t="s">
        <v>71</v>
      </c>
      <c r="AV183" s="10" t="s">
        <v>80</v>
      </c>
      <c r="AW183" s="10" t="s">
        <v>33</v>
      </c>
      <c r="AX183" s="10" t="s">
        <v>78</v>
      </c>
      <c r="AY183" s="221" t="s">
        <v>136</v>
      </c>
    </row>
    <row r="184" s="2" customFormat="1" ht="16.5" customHeight="1">
      <c r="A184" s="36"/>
      <c r="B184" s="37"/>
      <c r="C184" s="183" t="s">
        <v>238</v>
      </c>
      <c r="D184" s="183" t="s">
        <v>131</v>
      </c>
      <c r="E184" s="184" t="s">
        <v>281</v>
      </c>
      <c r="F184" s="185" t="s">
        <v>282</v>
      </c>
      <c r="G184" s="186" t="s">
        <v>196</v>
      </c>
      <c r="H184" s="187">
        <v>601.35000000000002</v>
      </c>
      <c r="I184" s="188"/>
      <c r="J184" s="189">
        <f>ROUND(I184*H184,2)</f>
        <v>0</v>
      </c>
      <c r="K184" s="185" t="s">
        <v>152</v>
      </c>
      <c r="L184" s="42"/>
      <c r="M184" s="190" t="s">
        <v>19</v>
      </c>
      <c r="N184" s="191" t="s">
        <v>42</v>
      </c>
      <c r="O184" s="82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4" t="s">
        <v>135</v>
      </c>
      <c r="AT184" s="194" t="s">
        <v>131</v>
      </c>
      <c r="AU184" s="194" t="s">
        <v>71</v>
      </c>
      <c r="AY184" s="15" t="s">
        <v>136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5" t="s">
        <v>78</v>
      </c>
      <c r="BK184" s="195">
        <f>ROUND(I184*H184,2)</f>
        <v>0</v>
      </c>
      <c r="BL184" s="15" t="s">
        <v>135</v>
      </c>
      <c r="BM184" s="194" t="s">
        <v>311</v>
      </c>
    </row>
    <row r="185" s="2" customFormat="1">
      <c r="A185" s="36"/>
      <c r="B185" s="37"/>
      <c r="C185" s="38"/>
      <c r="D185" s="196" t="s">
        <v>137</v>
      </c>
      <c r="E185" s="38"/>
      <c r="F185" s="197" t="s">
        <v>284</v>
      </c>
      <c r="G185" s="38"/>
      <c r="H185" s="38"/>
      <c r="I185" s="198"/>
      <c r="J185" s="38"/>
      <c r="K185" s="38"/>
      <c r="L185" s="42"/>
      <c r="M185" s="199"/>
      <c r="N185" s="200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137</v>
      </c>
      <c r="AU185" s="15" t="s">
        <v>71</v>
      </c>
    </row>
    <row r="186" s="2" customFormat="1">
      <c r="A186" s="36"/>
      <c r="B186" s="37"/>
      <c r="C186" s="38"/>
      <c r="D186" s="233" t="s">
        <v>155</v>
      </c>
      <c r="E186" s="38"/>
      <c r="F186" s="234" t="s">
        <v>285</v>
      </c>
      <c r="G186" s="38"/>
      <c r="H186" s="38"/>
      <c r="I186" s="198"/>
      <c r="J186" s="38"/>
      <c r="K186" s="38"/>
      <c r="L186" s="42"/>
      <c r="M186" s="199"/>
      <c r="N186" s="200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155</v>
      </c>
      <c r="AU186" s="15" t="s">
        <v>71</v>
      </c>
    </row>
    <row r="187" s="2" customFormat="1" ht="16.5" customHeight="1">
      <c r="A187" s="36"/>
      <c r="B187" s="37"/>
      <c r="C187" s="183" t="s">
        <v>286</v>
      </c>
      <c r="D187" s="183" t="s">
        <v>131</v>
      </c>
      <c r="E187" s="184" t="s">
        <v>287</v>
      </c>
      <c r="F187" s="185" t="s">
        <v>288</v>
      </c>
      <c r="G187" s="186" t="s">
        <v>165</v>
      </c>
      <c r="H187" s="187">
        <v>298.10000000000002</v>
      </c>
      <c r="I187" s="188"/>
      <c r="J187" s="189">
        <f>ROUND(I187*H187,2)</f>
        <v>0</v>
      </c>
      <c r="K187" s="185" t="s">
        <v>152</v>
      </c>
      <c r="L187" s="42"/>
      <c r="M187" s="190" t="s">
        <v>19</v>
      </c>
      <c r="N187" s="191" t="s">
        <v>42</v>
      </c>
      <c r="O187" s="82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4" t="s">
        <v>135</v>
      </c>
      <c r="AT187" s="194" t="s">
        <v>131</v>
      </c>
      <c r="AU187" s="194" t="s">
        <v>71</v>
      </c>
      <c r="AY187" s="15" t="s">
        <v>136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5" t="s">
        <v>78</v>
      </c>
      <c r="BK187" s="195">
        <f>ROUND(I187*H187,2)</f>
        <v>0</v>
      </c>
      <c r="BL187" s="15" t="s">
        <v>135</v>
      </c>
      <c r="BM187" s="194" t="s">
        <v>316</v>
      </c>
    </row>
    <row r="188" s="2" customFormat="1">
      <c r="A188" s="36"/>
      <c r="B188" s="37"/>
      <c r="C188" s="38"/>
      <c r="D188" s="196" t="s">
        <v>137</v>
      </c>
      <c r="E188" s="38"/>
      <c r="F188" s="197" t="s">
        <v>290</v>
      </c>
      <c r="G188" s="38"/>
      <c r="H188" s="38"/>
      <c r="I188" s="198"/>
      <c r="J188" s="38"/>
      <c r="K188" s="38"/>
      <c r="L188" s="42"/>
      <c r="M188" s="199"/>
      <c r="N188" s="200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137</v>
      </c>
      <c r="AU188" s="15" t="s">
        <v>71</v>
      </c>
    </row>
    <row r="189" s="2" customFormat="1">
      <c r="A189" s="36"/>
      <c r="B189" s="37"/>
      <c r="C189" s="38"/>
      <c r="D189" s="233" t="s">
        <v>155</v>
      </c>
      <c r="E189" s="38"/>
      <c r="F189" s="234" t="s">
        <v>291</v>
      </c>
      <c r="G189" s="38"/>
      <c r="H189" s="38"/>
      <c r="I189" s="198"/>
      <c r="J189" s="38"/>
      <c r="K189" s="38"/>
      <c r="L189" s="42"/>
      <c r="M189" s="199"/>
      <c r="N189" s="200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155</v>
      </c>
      <c r="AU189" s="15" t="s">
        <v>71</v>
      </c>
    </row>
    <row r="190" s="2" customFormat="1" ht="16.5" customHeight="1">
      <c r="A190" s="36"/>
      <c r="B190" s="37"/>
      <c r="C190" s="183" t="s">
        <v>243</v>
      </c>
      <c r="D190" s="183" t="s">
        <v>131</v>
      </c>
      <c r="E190" s="184" t="s">
        <v>292</v>
      </c>
      <c r="F190" s="185" t="s">
        <v>293</v>
      </c>
      <c r="G190" s="186" t="s">
        <v>165</v>
      </c>
      <c r="H190" s="187">
        <v>298.10000000000002</v>
      </c>
      <c r="I190" s="188"/>
      <c r="J190" s="189">
        <f>ROUND(I190*H190,2)</f>
        <v>0</v>
      </c>
      <c r="K190" s="185" t="s">
        <v>152</v>
      </c>
      <c r="L190" s="42"/>
      <c r="M190" s="190" t="s">
        <v>19</v>
      </c>
      <c r="N190" s="191" t="s">
        <v>42</v>
      </c>
      <c r="O190" s="82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4" t="s">
        <v>135</v>
      </c>
      <c r="AT190" s="194" t="s">
        <v>131</v>
      </c>
      <c r="AU190" s="194" t="s">
        <v>71</v>
      </c>
      <c r="AY190" s="15" t="s">
        <v>136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5" t="s">
        <v>78</v>
      </c>
      <c r="BK190" s="195">
        <f>ROUND(I190*H190,2)</f>
        <v>0</v>
      </c>
      <c r="BL190" s="15" t="s">
        <v>135</v>
      </c>
      <c r="BM190" s="194" t="s">
        <v>322</v>
      </c>
    </row>
    <row r="191" s="2" customFormat="1">
      <c r="A191" s="36"/>
      <c r="B191" s="37"/>
      <c r="C191" s="38"/>
      <c r="D191" s="196" t="s">
        <v>137</v>
      </c>
      <c r="E191" s="38"/>
      <c r="F191" s="197" t="s">
        <v>295</v>
      </c>
      <c r="G191" s="38"/>
      <c r="H191" s="38"/>
      <c r="I191" s="198"/>
      <c r="J191" s="38"/>
      <c r="K191" s="38"/>
      <c r="L191" s="42"/>
      <c r="M191" s="199"/>
      <c r="N191" s="200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137</v>
      </c>
      <c r="AU191" s="15" t="s">
        <v>71</v>
      </c>
    </row>
    <row r="192" s="2" customFormat="1">
      <c r="A192" s="36"/>
      <c r="B192" s="37"/>
      <c r="C192" s="38"/>
      <c r="D192" s="233" t="s">
        <v>155</v>
      </c>
      <c r="E192" s="38"/>
      <c r="F192" s="234" t="s">
        <v>296</v>
      </c>
      <c r="G192" s="38"/>
      <c r="H192" s="38"/>
      <c r="I192" s="198"/>
      <c r="J192" s="38"/>
      <c r="K192" s="38"/>
      <c r="L192" s="42"/>
      <c r="M192" s="199"/>
      <c r="N192" s="200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155</v>
      </c>
      <c r="AU192" s="15" t="s">
        <v>71</v>
      </c>
    </row>
    <row r="193" s="2" customFormat="1" ht="21.75" customHeight="1">
      <c r="A193" s="36"/>
      <c r="B193" s="37"/>
      <c r="C193" s="183" t="s">
        <v>297</v>
      </c>
      <c r="D193" s="183" t="s">
        <v>131</v>
      </c>
      <c r="E193" s="184" t="s">
        <v>298</v>
      </c>
      <c r="F193" s="185" t="s">
        <v>299</v>
      </c>
      <c r="G193" s="186" t="s">
        <v>165</v>
      </c>
      <c r="H193" s="187">
        <v>298.10000000000002</v>
      </c>
      <c r="I193" s="188"/>
      <c r="J193" s="189">
        <f>ROUND(I193*H193,2)</f>
        <v>0</v>
      </c>
      <c r="K193" s="185" t="s">
        <v>152</v>
      </c>
      <c r="L193" s="42"/>
      <c r="M193" s="190" t="s">
        <v>19</v>
      </c>
      <c r="N193" s="191" t="s">
        <v>42</v>
      </c>
      <c r="O193" s="82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4" t="s">
        <v>135</v>
      </c>
      <c r="AT193" s="194" t="s">
        <v>131</v>
      </c>
      <c r="AU193" s="194" t="s">
        <v>71</v>
      </c>
      <c r="AY193" s="15" t="s">
        <v>136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5" t="s">
        <v>78</v>
      </c>
      <c r="BK193" s="195">
        <f>ROUND(I193*H193,2)</f>
        <v>0</v>
      </c>
      <c r="BL193" s="15" t="s">
        <v>135</v>
      </c>
      <c r="BM193" s="194" t="s">
        <v>327</v>
      </c>
    </row>
    <row r="194" s="2" customFormat="1">
      <c r="A194" s="36"/>
      <c r="B194" s="37"/>
      <c r="C194" s="38"/>
      <c r="D194" s="196" t="s">
        <v>137</v>
      </c>
      <c r="E194" s="38"/>
      <c r="F194" s="197" t="s">
        <v>301</v>
      </c>
      <c r="G194" s="38"/>
      <c r="H194" s="38"/>
      <c r="I194" s="198"/>
      <c r="J194" s="38"/>
      <c r="K194" s="38"/>
      <c r="L194" s="42"/>
      <c r="M194" s="199"/>
      <c r="N194" s="200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137</v>
      </c>
      <c r="AU194" s="15" t="s">
        <v>71</v>
      </c>
    </row>
    <row r="195" s="2" customFormat="1">
      <c r="A195" s="36"/>
      <c r="B195" s="37"/>
      <c r="C195" s="38"/>
      <c r="D195" s="233" t="s">
        <v>155</v>
      </c>
      <c r="E195" s="38"/>
      <c r="F195" s="234" t="s">
        <v>302</v>
      </c>
      <c r="G195" s="38"/>
      <c r="H195" s="38"/>
      <c r="I195" s="198"/>
      <c r="J195" s="38"/>
      <c r="K195" s="38"/>
      <c r="L195" s="42"/>
      <c r="M195" s="199"/>
      <c r="N195" s="200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155</v>
      </c>
      <c r="AU195" s="15" t="s">
        <v>71</v>
      </c>
    </row>
    <row r="196" s="2" customFormat="1" ht="24.15" customHeight="1">
      <c r="A196" s="36"/>
      <c r="B196" s="37"/>
      <c r="C196" s="183" t="s">
        <v>247</v>
      </c>
      <c r="D196" s="183" t="s">
        <v>131</v>
      </c>
      <c r="E196" s="184" t="s">
        <v>303</v>
      </c>
      <c r="F196" s="185" t="s">
        <v>304</v>
      </c>
      <c r="G196" s="186" t="s">
        <v>165</v>
      </c>
      <c r="H196" s="187">
        <v>4471.5</v>
      </c>
      <c r="I196" s="188"/>
      <c r="J196" s="189">
        <f>ROUND(I196*H196,2)</f>
        <v>0</v>
      </c>
      <c r="K196" s="185" t="s">
        <v>152</v>
      </c>
      <c r="L196" s="42"/>
      <c r="M196" s="190" t="s">
        <v>19</v>
      </c>
      <c r="N196" s="191" t="s">
        <v>42</v>
      </c>
      <c r="O196" s="82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4" t="s">
        <v>135</v>
      </c>
      <c r="AT196" s="194" t="s">
        <v>131</v>
      </c>
      <c r="AU196" s="194" t="s">
        <v>71</v>
      </c>
      <c r="AY196" s="15" t="s">
        <v>136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5" t="s">
        <v>78</v>
      </c>
      <c r="BK196" s="195">
        <f>ROUND(I196*H196,2)</f>
        <v>0</v>
      </c>
      <c r="BL196" s="15" t="s">
        <v>135</v>
      </c>
      <c r="BM196" s="194" t="s">
        <v>333</v>
      </c>
    </row>
    <row r="197" s="2" customFormat="1">
      <c r="A197" s="36"/>
      <c r="B197" s="37"/>
      <c r="C197" s="38"/>
      <c r="D197" s="196" t="s">
        <v>137</v>
      </c>
      <c r="E197" s="38"/>
      <c r="F197" s="197" t="s">
        <v>306</v>
      </c>
      <c r="G197" s="38"/>
      <c r="H197" s="38"/>
      <c r="I197" s="198"/>
      <c r="J197" s="38"/>
      <c r="K197" s="38"/>
      <c r="L197" s="42"/>
      <c r="M197" s="199"/>
      <c r="N197" s="200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137</v>
      </c>
      <c r="AU197" s="15" t="s">
        <v>71</v>
      </c>
    </row>
    <row r="198" s="2" customFormat="1">
      <c r="A198" s="36"/>
      <c r="B198" s="37"/>
      <c r="C198" s="38"/>
      <c r="D198" s="233" t="s">
        <v>155</v>
      </c>
      <c r="E198" s="38"/>
      <c r="F198" s="234" t="s">
        <v>307</v>
      </c>
      <c r="G198" s="38"/>
      <c r="H198" s="38"/>
      <c r="I198" s="198"/>
      <c r="J198" s="38"/>
      <c r="K198" s="38"/>
      <c r="L198" s="42"/>
      <c r="M198" s="199"/>
      <c r="N198" s="200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155</v>
      </c>
      <c r="AU198" s="15" t="s">
        <v>71</v>
      </c>
    </row>
    <row r="199" s="2" customFormat="1" ht="16.5" customHeight="1">
      <c r="A199" s="36"/>
      <c r="B199" s="37"/>
      <c r="C199" s="183" t="s">
        <v>308</v>
      </c>
      <c r="D199" s="183" t="s">
        <v>131</v>
      </c>
      <c r="E199" s="184" t="s">
        <v>309</v>
      </c>
      <c r="F199" s="185" t="s">
        <v>310</v>
      </c>
      <c r="G199" s="186" t="s">
        <v>165</v>
      </c>
      <c r="H199" s="187">
        <v>298.10000000000002</v>
      </c>
      <c r="I199" s="188"/>
      <c r="J199" s="189">
        <f>ROUND(I199*H199,2)</f>
        <v>0</v>
      </c>
      <c r="K199" s="185" t="s">
        <v>152</v>
      </c>
      <c r="L199" s="42"/>
      <c r="M199" s="190" t="s">
        <v>19</v>
      </c>
      <c r="N199" s="191" t="s">
        <v>42</v>
      </c>
      <c r="O199" s="82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4" t="s">
        <v>135</v>
      </c>
      <c r="AT199" s="194" t="s">
        <v>131</v>
      </c>
      <c r="AU199" s="194" t="s">
        <v>71</v>
      </c>
      <c r="AY199" s="15" t="s">
        <v>136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5" t="s">
        <v>78</v>
      </c>
      <c r="BK199" s="195">
        <f>ROUND(I199*H199,2)</f>
        <v>0</v>
      </c>
      <c r="BL199" s="15" t="s">
        <v>135</v>
      </c>
      <c r="BM199" s="194" t="s">
        <v>338</v>
      </c>
    </row>
    <row r="200" s="2" customFormat="1">
      <c r="A200" s="36"/>
      <c r="B200" s="37"/>
      <c r="C200" s="38"/>
      <c r="D200" s="196" t="s">
        <v>137</v>
      </c>
      <c r="E200" s="38"/>
      <c r="F200" s="197" t="s">
        <v>312</v>
      </c>
      <c r="G200" s="38"/>
      <c r="H200" s="38"/>
      <c r="I200" s="198"/>
      <c r="J200" s="38"/>
      <c r="K200" s="38"/>
      <c r="L200" s="42"/>
      <c r="M200" s="199"/>
      <c r="N200" s="200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137</v>
      </c>
      <c r="AU200" s="15" t="s">
        <v>71</v>
      </c>
    </row>
    <row r="201" s="2" customFormat="1">
      <c r="A201" s="36"/>
      <c r="B201" s="37"/>
      <c r="C201" s="38"/>
      <c r="D201" s="233" t="s">
        <v>155</v>
      </c>
      <c r="E201" s="38"/>
      <c r="F201" s="234" t="s">
        <v>313</v>
      </c>
      <c r="G201" s="38"/>
      <c r="H201" s="38"/>
      <c r="I201" s="198"/>
      <c r="J201" s="38"/>
      <c r="K201" s="38"/>
      <c r="L201" s="42"/>
      <c r="M201" s="199"/>
      <c r="N201" s="200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155</v>
      </c>
      <c r="AU201" s="15" t="s">
        <v>71</v>
      </c>
    </row>
    <row r="202" s="2" customFormat="1" ht="16.5" customHeight="1">
      <c r="A202" s="36"/>
      <c r="B202" s="37"/>
      <c r="C202" s="183" t="s">
        <v>250</v>
      </c>
      <c r="D202" s="183" t="s">
        <v>131</v>
      </c>
      <c r="E202" s="184" t="s">
        <v>314</v>
      </c>
      <c r="F202" s="185" t="s">
        <v>315</v>
      </c>
      <c r="G202" s="186" t="s">
        <v>196</v>
      </c>
      <c r="H202" s="187">
        <v>596.20000000000005</v>
      </c>
      <c r="I202" s="188"/>
      <c r="J202" s="189">
        <f>ROUND(I202*H202,2)</f>
        <v>0</v>
      </c>
      <c r="K202" s="185" t="s">
        <v>152</v>
      </c>
      <c r="L202" s="42"/>
      <c r="M202" s="190" t="s">
        <v>19</v>
      </c>
      <c r="N202" s="191" t="s">
        <v>42</v>
      </c>
      <c r="O202" s="82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4" t="s">
        <v>135</v>
      </c>
      <c r="AT202" s="194" t="s">
        <v>131</v>
      </c>
      <c r="AU202" s="194" t="s">
        <v>71</v>
      </c>
      <c r="AY202" s="15" t="s">
        <v>136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5" t="s">
        <v>78</v>
      </c>
      <c r="BK202" s="195">
        <f>ROUND(I202*H202,2)</f>
        <v>0</v>
      </c>
      <c r="BL202" s="15" t="s">
        <v>135</v>
      </c>
      <c r="BM202" s="194" t="s">
        <v>398</v>
      </c>
    </row>
    <row r="203" s="2" customFormat="1">
      <c r="A203" s="36"/>
      <c r="B203" s="37"/>
      <c r="C203" s="38"/>
      <c r="D203" s="196" t="s">
        <v>137</v>
      </c>
      <c r="E203" s="38"/>
      <c r="F203" s="197" t="s">
        <v>317</v>
      </c>
      <c r="G203" s="38"/>
      <c r="H203" s="38"/>
      <c r="I203" s="198"/>
      <c r="J203" s="38"/>
      <c r="K203" s="38"/>
      <c r="L203" s="42"/>
      <c r="M203" s="199"/>
      <c r="N203" s="200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137</v>
      </c>
      <c r="AU203" s="15" t="s">
        <v>71</v>
      </c>
    </row>
    <row r="204" s="2" customFormat="1">
      <c r="A204" s="36"/>
      <c r="B204" s="37"/>
      <c r="C204" s="38"/>
      <c r="D204" s="233" t="s">
        <v>155</v>
      </c>
      <c r="E204" s="38"/>
      <c r="F204" s="234" t="s">
        <v>318</v>
      </c>
      <c r="G204" s="38"/>
      <c r="H204" s="38"/>
      <c r="I204" s="198"/>
      <c r="J204" s="38"/>
      <c r="K204" s="38"/>
      <c r="L204" s="42"/>
      <c r="M204" s="199"/>
      <c r="N204" s="200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155</v>
      </c>
      <c r="AU204" s="15" t="s">
        <v>71</v>
      </c>
    </row>
    <row r="205" s="2" customFormat="1" ht="16.5" customHeight="1">
      <c r="A205" s="36"/>
      <c r="B205" s="37"/>
      <c r="C205" s="183" t="s">
        <v>319</v>
      </c>
      <c r="D205" s="183" t="s">
        <v>131</v>
      </c>
      <c r="E205" s="184" t="s">
        <v>320</v>
      </c>
      <c r="F205" s="185" t="s">
        <v>321</v>
      </c>
      <c r="G205" s="186" t="s">
        <v>160</v>
      </c>
      <c r="H205" s="187">
        <v>42</v>
      </c>
      <c r="I205" s="188"/>
      <c r="J205" s="189">
        <f>ROUND(I205*H205,2)</f>
        <v>0</v>
      </c>
      <c r="K205" s="185" t="s">
        <v>152</v>
      </c>
      <c r="L205" s="42"/>
      <c r="M205" s="190" t="s">
        <v>19</v>
      </c>
      <c r="N205" s="191" t="s">
        <v>42</v>
      </c>
      <c r="O205" s="82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4" t="s">
        <v>135</v>
      </c>
      <c r="AT205" s="194" t="s">
        <v>131</v>
      </c>
      <c r="AU205" s="194" t="s">
        <v>71</v>
      </c>
      <c r="AY205" s="15" t="s">
        <v>136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5" t="s">
        <v>78</v>
      </c>
      <c r="BK205" s="195">
        <f>ROUND(I205*H205,2)</f>
        <v>0</v>
      </c>
      <c r="BL205" s="15" t="s">
        <v>135</v>
      </c>
      <c r="BM205" s="194" t="s">
        <v>399</v>
      </c>
    </row>
    <row r="206" s="2" customFormat="1">
      <c r="A206" s="36"/>
      <c r="B206" s="37"/>
      <c r="C206" s="38"/>
      <c r="D206" s="196" t="s">
        <v>137</v>
      </c>
      <c r="E206" s="38"/>
      <c r="F206" s="197" t="s">
        <v>323</v>
      </c>
      <c r="G206" s="38"/>
      <c r="H206" s="38"/>
      <c r="I206" s="198"/>
      <c r="J206" s="38"/>
      <c r="K206" s="38"/>
      <c r="L206" s="42"/>
      <c r="M206" s="199"/>
      <c r="N206" s="200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137</v>
      </c>
      <c r="AU206" s="15" t="s">
        <v>71</v>
      </c>
    </row>
    <row r="207" s="2" customFormat="1">
      <c r="A207" s="36"/>
      <c r="B207" s="37"/>
      <c r="C207" s="38"/>
      <c r="D207" s="233" t="s">
        <v>155</v>
      </c>
      <c r="E207" s="38"/>
      <c r="F207" s="234" t="s">
        <v>324</v>
      </c>
      <c r="G207" s="38"/>
      <c r="H207" s="38"/>
      <c r="I207" s="198"/>
      <c r="J207" s="38"/>
      <c r="K207" s="38"/>
      <c r="L207" s="42"/>
      <c r="M207" s="199"/>
      <c r="N207" s="200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155</v>
      </c>
      <c r="AU207" s="15" t="s">
        <v>71</v>
      </c>
    </row>
    <row r="208" s="2" customFormat="1" ht="16.5" customHeight="1">
      <c r="A208" s="36"/>
      <c r="B208" s="37"/>
      <c r="C208" s="183" t="s">
        <v>254</v>
      </c>
      <c r="D208" s="183" t="s">
        <v>131</v>
      </c>
      <c r="E208" s="184" t="s">
        <v>325</v>
      </c>
      <c r="F208" s="185" t="s">
        <v>326</v>
      </c>
      <c r="G208" s="186" t="s">
        <v>160</v>
      </c>
      <c r="H208" s="187">
        <v>1008</v>
      </c>
      <c r="I208" s="188"/>
      <c r="J208" s="189">
        <f>ROUND(I208*H208,2)</f>
        <v>0</v>
      </c>
      <c r="K208" s="185" t="s">
        <v>152</v>
      </c>
      <c r="L208" s="42"/>
      <c r="M208" s="190" t="s">
        <v>19</v>
      </c>
      <c r="N208" s="191" t="s">
        <v>42</v>
      </c>
      <c r="O208" s="82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4" t="s">
        <v>135</v>
      </c>
      <c r="AT208" s="194" t="s">
        <v>131</v>
      </c>
      <c r="AU208" s="194" t="s">
        <v>71</v>
      </c>
      <c r="AY208" s="15" t="s">
        <v>136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5" t="s">
        <v>78</v>
      </c>
      <c r="BK208" s="195">
        <f>ROUND(I208*H208,2)</f>
        <v>0</v>
      </c>
      <c r="BL208" s="15" t="s">
        <v>135</v>
      </c>
      <c r="BM208" s="194" t="s">
        <v>400</v>
      </c>
    </row>
    <row r="209" s="2" customFormat="1">
      <c r="A209" s="36"/>
      <c r="B209" s="37"/>
      <c r="C209" s="38"/>
      <c r="D209" s="196" t="s">
        <v>137</v>
      </c>
      <c r="E209" s="38"/>
      <c r="F209" s="197" t="s">
        <v>328</v>
      </c>
      <c r="G209" s="38"/>
      <c r="H209" s="38"/>
      <c r="I209" s="198"/>
      <c r="J209" s="38"/>
      <c r="K209" s="38"/>
      <c r="L209" s="42"/>
      <c r="M209" s="199"/>
      <c r="N209" s="200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137</v>
      </c>
      <c r="AU209" s="15" t="s">
        <v>71</v>
      </c>
    </row>
    <row r="210" s="2" customFormat="1">
      <c r="A210" s="36"/>
      <c r="B210" s="37"/>
      <c r="C210" s="38"/>
      <c r="D210" s="233" t="s">
        <v>155</v>
      </c>
      <c r="E210" s="38"/>
      <c r="F210" s="234" t="s">
        <v>329</v>
      </c>
      <c r="G210" s="38"/>
      <c r="H210" s="38"/>
      <c r="I210" s="198"/>
      <c r="J210" s="38"/>
      <c r="K210" s="38"/>
      <c r="L210" s="42"/>
      <c r="M210" s="199"/>
      <c r="N210" s="200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155</v>
      </c>
      <c r="AU210" s="15" t="s">
        <v>71</v>
      </c>
    </row>
    <row r="211" s="2" customFormat="1" ht="16.5" customHeight="1">
      <c r="A211" s="36"/>
      <c r="B211" s="37"/>
      <c r="C211" s="183" t="s">
        <v>330</v>
      </c>
      <c r="D211" s="183" t="s">
        <v>131</v>
      </c>
      <c r="E211" s="184" t="s">
        <v>331</v>
      </c>
      <c r="F211" s="185" t="s">
        <v>332</v>
      </c>
      <c r="G211" s="186" t="s">
        <v>196</v>
      </c>
      <c r="H211" s="187">
        <v>5.1500000000000004</v>
      </c>
      <c r="I211" s="188"/>
      <c r="J211" s="189">
        <f>ROUND(I211*H211,2)</f>
        <v>0</v>
      </c>
      <c r="K211" s="185" t="s">
        <v>152</v>
      </c>
      <c r="L211" s="42"/>
      <c r="M211" s="190" t="s">
        <v>19</v>
      </c>
      <c r="N211" s="191" t="s">
        <v>42</v>
      </c>
      <c r="O211" s="82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4" t="s">
        <v>135</v>
      </c>
      <c r="AT211" s="194" t="s">
        <v>131</v>
      </c>
      <c r="AU211" s="194" t="s">
        <v>71</v>
      </c>
      <c r="AY211" s="15" t="s">
        <v>136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5" t="s">
        <v>78</v>
      </c>
      <c r="BK211" s="195">
        <f>ROUND(I211*H211,2)</f>
        <v>0</v>
      </c>
      <c r="BL211" s="15" t="s">
        <v>135</v>
      </c>
      <c r="BM211" s="194" t="s">
        <v>401</v>
      </c>
    </row>
    <row r="212" s="2" customFormat="1">
      <c r="A212" s="36"/>
      <c r="B212" s="37"/>
      <c r="C212" s="38"/>
      <c r="D212" s="196" t="s">
        <v>137</v>
      </c>
      <c r="E212" s="38"/>
      <c r="F212" s="197" t="s">
        <v>334</v>
      </c>
      <c r="G212" s="38"/>
      <c r="H212" s="38"/>
      <c r="I212" s="198"/>
      <c r="J212" s="38"/>
      <c r="K212" s="38"/>
      <c r="L212" s="42"/>
      <c r="M212" s="199"/>
      <c r="N212" s="200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137</v>
      </c>
      <c r="AU212" s="15" t="s">
        <v>71</v>
      </c>
    </row>
    <row r="213" s="2" customFormat="1">
      <c r="A213" s="36"/>
      <c r="B213" s="37"/>
      <c r="C213" s="38"/>
      <c r="D213" s="233" t="s">
        <v>155</v>
      </c>
      <c r="E213" s="38"/>
      <c r="F213" s="234" t="s">
        <v>335</v>
      </c>
      <c r="G213" s="38"/>
      <c r="H213" s="38"/>
      <c r="I213" s="198"/>
      <c r="J213" s="38"/>
      <c r="K213" s="38"/>
      <c r="L213" s="42"/>
      <c r="M213" s="199"/>
      <c r="N213" s="200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155</v>
      </c>
      <c r="AU213" s="15" t="s">
        <v>71</v>
      </c>
    </row>
    <row r="214" s="2" customFormat="1" ht="16.5" customHeight="1">
      <c r="A214" s="36"/>
      <c r="B214" s="37"/>
      <c r="C214" s="183" t="s">
        <v>257</v>
      </c>
      <c r="D214" s="183" t="s">
        <v>131</v>
      </c>
      <c r="E214" s="184" t="s">
        <v>336</v>
      </c>
      <c r="F214" s="185" t="s">
        <v>337</v>
      </c>
      <c r="G214" s="186" t="s">
        <v>196</v>
      </c>
      <c r="H214" s="187">
        <v>69</v>
      </c>
      <c r="I214" s="188"/>
      <c r="J214" s="189">
        <f>ROUND(I214*H214,2)</f>
        <v>0</v>
      </c>
      <c r="K214" s="185" t="s">
        <v>152</v>
      </c>
      <c r="L214" s="42"/>
      <c r="M214" s="190" t="s">
        <v>19</v>
      </c>
      <c r="N214" s="191" t="s">
        <v>42</v>
      </c>
      <c r="O214" s="82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4" t="s">
        <v>135</v>
      </c>
      <c r="AT214" s="194" t="s">
        <v>131</v>
      </c>
      <c r="AU214" s="194" t="s">
        <v>71</v>
      </c>
      <c r="AY214" s="15" t="s">
        <v>136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5" t="s">
        <v>78</v>
      </c>
      <c r="BK214" s="195">
        <f>ROUND(I214*H214,2)</f>
        <v>0</v>
      </c>
      <c r="BL214" s="15" t="s">
        <v>135</v>
      </c>
      <c r="BM214" s="194" t="s">
        <v>402</v>
      </c>
    </row>
    <row r="215" s="2" customFormat="1">
      <c r="A215" s="36"/>
      <c r="B215" s="37"/>
      <c r="C215" s="38"/>
      <c r="D215" s="196" t="s">
        <v>137</v>
      </c>
      <c r="E215" s="38"/>
      <c r="F215" s="197" t="s">
        <v>339</v>
      </c>
      <c r="G215" s="38"/>
      <c r="H215" s="38"/>
      <c r="I215" s="198"/>
      <c r="J215" s="38"/>
      <c r="K215" s="38"/>
      <c r="L215" s="42"/>
      <c r="M215" s="199"/>
      <c r="N215" s="200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137</v>
      </c>
      <c r="AU215" s="15" t="s">
        <v>71</v>
      </c>
    </row>
    <row r="216" s="2" customFormat="1">
      <c r="A216" s="36"/>
      <c r="B216" s="37"/>
      <c r="C216" s="38"/>
      <c r="D216" s="233" t="s">
        <v>155</v>
      </c>
      <c r="E216" s="38"/>
      <c r="F216" s="234" t="s">
        <v>340</v>
      </c>
      <c r="G216" s="38"/>
      <c r="H216" s="38"/>
      <c r="I216" s="198"/>
      <c r="J216" s="38"/>
      <c r="K216" s="38"/>
      <c r="L216" s="42"/>
      <c r="M216" s="245"/>
      <c r="N216" s="246"/>
      <c r="O216" s="247"/>
      <c r="P216" s="247"/>
      <c r="Q216" s="247"/>
      <c r="R216" s="247"/>
      <c r="S216" s="247"/>
      <c r="T216" s="248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155</v>
      </c>
      <c r="AU216" s="15" t="s">
        <v>71</v>
      </c>
    </row>
    <row r="217" s="2" customFormat="1" ht="6.96" customHeight="1">
      <c r="A217" s="36"/>
      <c r="B217" s="57"/>
      <c r="C217" s="58"/>
      <c r="D217" s="58"/>
      <c r="E217" s="58"/>
      <c r="F217" s="58"/>
      <c r="G217" s="58"/>
      <c r="H217" s="58"/>
      <c r="I217" s="58"/>
      <c r="J217" s="58"/>
      <c r="K217" s="58"/>
      <c r="L217" s="42"/>
      <c r="M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</row>
  </sheetData>
  <sheetProtection sheet="1" autoFilter="0" formatColumns="0" formatRows="0" objects="1" scenarios="1" spinCount="100000" saltValue="5MBWzFgJ/7pCBAiL65tK81faN3oNvZ1seSt/3xCLSVxOXv1g4kVQAf8eC87Mkmkd6yUalAtUW4tmC0BqpmiLcQ==" hashValue="1uVo7APZUhuiIoT2i+LH0bdIGuOacY5BpJEUfjqP5NcjDkm49LTENDFcEzM19MMIwQDnYDKL0QUylHSa7MCp3g==" algorithmName="SHA-512" password="CC35"/>
  <autoFilter ref="C84:K2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98" r:id="rId1" display="https://podminky.urs.cz/item/CS_URS_2023_01/113311121"/>
    <hyperlink ref="F103" r:id="rId2" display="https://podminky.urs.cz/item/CS_URS_2023_01/112201134"/>
    <hyperlink ref="F106" r:id="rId3" display="https://podminky.urs.cz/item/CS_URS_2023_01/155211122"/>
    <hyperlink ref="F111" r:id="rId4" display="https://podminky.urs.cz/item/CS_URS_2023_01/122411101"/>
    <hyperlink ref="F122" r:id="rId5" display="https://podminky.urs.cz/item/CS_URS_2023_01/282604112"/>
    <hyperlink ref="F131" r:id="rId6" display="https://podminky.urs.cz/item/CS_URS_2023_01/155212116"/>
    <hyperlink ref="F140" r:id="rId7" display="https://podminky.urs.cz/item/CS_URS_2023_01/155214111"/>
    <hyperlink ref="F145" r:id="rId8" display="https://podminky.urs.cz/item/CS_URS_2023_01/155214112"/>
    <hyperlink ref="F150" r:id="rId9" display="https://podminky.urs.cz/item/CS_URS_2023_01/155214211"/>
    <hyperlink ref="F173" r:id="rId10" display="https://podminky.urs.cz/item/CS_URS_2023_01/155213511"/>
    <hyperlink ref="F176" r:id="rId11" display="https://podminky.urs.cz/item/CS_URS_2023_01/043194000"/>
    <hyperlink ref="F182" r:id="rId12" display="https://podminky.urs.cz/item/CS_URS_2023_01/043203003"/>
    <hyperlink ref="F186" r:id="rId13" display="https://podminky.urs.cz/item/CS_URS_2023_01/162632511"/>
    <hyperlink ref="F189" r:id="rId14" display="https://podminky.urs.cz/item/CS_URS_2023_01/167151112"/>
    <hyperlink ref="F192" r:id="rId15" display="https://podminky.urs.cz/item/CS_URS_2023_01/167151122"/>
    <hyperlink ref="F195" r:id="rId16" display="https://podminky.urs.cz/item/CS_URS_2023_01/162751137"/>
    <hyperlink ref="F198" r:id="rId17" display="https://podminky.urs.cz/item/CS_URS_2023_01/162751139"/>
    <hyperlink ref="F201" r:id="rId18" display="https://podminky.urs.cz/item/CS_URS_2023_01/171251201"/>
    <hyperlink ref="F204" r:id="rId19" display="https://podminky.urs.cz/item/CS_URS_2023_01/171201221"/>
    <hyperlink ref="F207" r:id="rId20" display="https://podminky.urs.cz/item/CS_URS_2023_01/162201422"/>
    <hyperlink ref="F210" r:id="rId21" display="https://podminky.urs.cz/item/CS_URS_2023_01/162301972"/>
    <hyperlink ref="F213" r:id="rId22" display="https://podminky.urs.cz/item/CS_URS_2023_01/997013635"/>
    <hyperlink ref="F216" r:id="rId23" display="https://podminky.urs.cz/item/CS_URS_2023_01/998004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109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skalních zářezů na trati 160 v úseku Kaznějov - Plasy</v>
      </c>
      <c r="F7" s="140"/>
      <c r="G7" s="140"/>
      <c r="H7" s="140"/>
      <c r="L7" s="18"/>
    </row>
    <row r="8" s="1" customFormat="1" ht="12" customHeight="1">
      <c r="B8" s="18"/>
      <c r="D8" s="140" t="s">
        <v>110</v>
      </c>
      <c r="L8" s="18"/>
    </row>
    <row r="9" s="2" customFormat="1" ht="16.5" customHeight="1">
      <c r="A9" s="36"/>
      <c r="B9" s="42"/>
      <c r="C9" s="36"/>
      <c r="D9" s="36"/>
      <c r="E9" s="141" t="s">
        <v>382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112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403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25. 4. 2023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tr">
        <f>IF('Rekapitulace stavby'!AN10="","",'Rekapitulace stavby'!AN10)</f>
        <v/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tr">
        <f>IF('Rekapitulace stavby'!E11="","",'Rekapitulace stavby'!E11)</f>
        <v>Správa železnic s.o. - OŘ Plzeň</v>
      </c>
      <c r="F17" s="36"/>
      <c r="G17" s="36"/>
      <c r="H17" s="36"/>
      <c r="I17" s="140" t="s">
        <v>28</v>
      </c>
      <c r="J17" s="131" t="str">
        <f>IF('Rekapitulace stavby'!AN11="","",'Rekapitulace stavby'!AN11)</f>
        <v/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34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ROUND((SUM(BE85:BE107)),  2)</f>
        <v>0</v>
      </c>
      <c r="G35" s="36"/>
      <c r="H35" s="36"/>
      <c r="I35" s="155">
        <v>0.20999999999999999</v>
      </c>
      <c r="J35" s="154">
        <f>ROUND(((SUM(BE85:BE107))*I35),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ROUND((SUM(BF85:BF107)),  2)</f>
        <v>0</v>
      </c>
      <c r="G36" s="36"/>
      <c r="H36" s="36"/>
      <c r="I36" s="155">
        <v>0.14999999999999999</v>
      </c>
      <c r="J36" s="154">
        <f>ROUND(((SUM(BF85:BF107))*I36),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ROUND((SUM(BG85:BG107)),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ROUND((SUM(BH85:BH107)),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ROUND((SUM(BI85:BI107)),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114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skalních zářezů na trati 160 v úseku Kaznějov - Plasy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110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382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112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3.2 - VON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TO Třemošná</v>
      </c>
      <c r="G56" s="38"/>
      <c r="H56" s="38"/>
      <c r="I56" s="30" t="s">
        <v>23</v>
      </c>
      <c r="J56" s="70" t="str">
        <f>IF(J14="","",J14)</f>
        <v>25. 4. 2023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 s.o. - OŘ Plzeň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115</v>
      </c>
      <c r="D61" s="169"/>
      <c r="E61" s="169"/>
      <c r="F61" s="169"/>
      <c r="G61" s="169"/>
      <c r="H61" s="169"/>
      <c r="I61" s="169"/>
      <c r="J61" s="170" t="s">
        <v>116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117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118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Oprava skalních zářezů na trati 160 v úseku Kaznějov - Plasy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110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382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112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 3.2 - VON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F14</f>
        <v>TO Třemošná</v>
      </c>
      <c r="G79" s="38"/>
      <c r="H79" s="38"/>
      <c r="I79" s="30" t="s">
        <v>23</v>
      </c>
      <c r="J79" s="70" t="str">
        <f>IF(J14="","",J14)</f>
        <v>25. 4. 2023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E17</f>
        <v>Správa železnic s.o. - OŘ Plzeň</v>
      </c>
      <c r="G81" s="38"/>
      <c r="H81" s="38"/>
      <c r="I81" s="30" t="s">
        <v>31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IF(E20="","",E20)</f>
        <v>Vyplň údaj</v>
      </c>
      <c r="G82" s="38"/>
      <c r="H82" s="38"/>
      <c r="I82" s="30" t="s">
        <v>34</v>
      </c>
      <c r="J82" s="34" t="str">
        <f>E26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119</v>
      </c>
      <c r="D84" s="175" t="s">
        <v>56</v>
      </c>
      <c r="E84" s="175" t="s">
        <v>52</v>
      </c>
      <c r="F84" s="175" t="s">
        <v>53</v>
      </c>
      <c r="G84" s="175" t="s">
        <v>120</v>
      </c>
      <c r="H84" s="175" t="s">
        <v>121</v>
      </c>
      <c r="I84" s="175" t="s">
        <v>122</v>
      </c>
      <c r="J84" s="175" t="s">
        <v>116</v>
      </c>
      <c r="K84" s="176" t="s">
        <v>123</v>
      </c>
      <c r="L84" s="177"/>
      <c r="M84" s="90" t="s">
        <v>19</v>
      </c>
      <c r="N84" s="91" t="s">
        <v>41</v>
      </c>
      <c r="O84" s="91" t="s">
        <v>124</v>
      </c>
      <c r="P84" s="91" t="s">
        <v>125</v>
      </c>
      <c r="Q84" s="91" t="s">
        <v>126</v>
      </c>
      <c r="R84" s="91" t="s">
        <v>127</v>
      </c>
      <c r="S84" s="91" t="s">
        <v>128</v>
      </c>
      <c r="T84" s="92" t="s">
        <v>129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130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SUM(P86:P107)</f>
        <v>0</v>
      </c>
      <c r="Q85" s="94"/>
      <c r="R85" s="180">
        <f>SUM(R86:R107)</f>
        <v>0</v>
      </c>
      <c r="S85" s="94"/>
      <c r="T85" s="181">
        <f>SUM(T86:T107)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70</v>
      </c>
      <c r="AU85" s="15" t="s">
        <v>117</v>
      </c>
      <c r="BK85" s="182">
        <f>SUM(BK86:BK107)</f>
        <v>0</v>
      </c>
    </row>
    <row r="86" s="2" customFormat="1" ht="16.5" customHeight="1">
      <c r="A86" s="36"/>
      <c r="B86" s="37"/>
      <c r="C86" s="183" t="s">
        <v>78</v>
      </c>
      <c r="D86" s="183" t="s">
        <v>131</v>
      </c>
      <c r="E86" s="184" t="s">
        <v>342</v>
      </c>
      <c r="F86" s="185" t="s">
        <v>343</v>
      </c>
      <c r="G86" s="186" t="s">
        <v>277</v>
      </c>
      <c r="H86" s="187">
        <v>1</v>
      </c>
      <c r="I86" s="188"/>
      <c r="J86" s="189">
        <f>ROUND(I86*H86,2)</f>
        <v>0</v>
      </c>
      <c r="K86" s="185" t="s">
        <v>152</v>
      </c>
      <c r="L86" s="42"/>
      <c r="M86" s="190" t="s">
        <v>19</v>
      </c>
      <c r="N86" s="191" t="s">
        <v>42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135</v>
      </c>
      <c r="AT86" s="194" t="s">
        <v>131</v>
      </c>
      <c r="AU86" s="194" t="s">
        <v>71</v>
      </c>
      <c r="AY86" s="15" t="s">
        <v>136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78</v>
      </c>
      <c r="BK86" s="195">
        <f>ROUND(I86*H86,2)</f>
        <v>0</v>
      </c>
      <c r="BL86" s="15" t="s">
        <v>135</v>
      </c>
      <c r="BM86" s="194" t="s">
        <v>404</v>
      </c>
    </row>
    <row r="87" s="2" customFormat="1">
      <c r="A87" s="36"/>
      <c r="B87" s="37"/>
      <c r="C87" s="38"/>
      <c r="D87" s="196" t="s">
        <v>137</v>
      </c>
      <c r="E87" s="38"/>
      <c r="F87" s="197" t="s">
        <v>343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137</v>
      </c>
      <c r="AU87" s="15" t="s">
        <v>71</v>
      </c>
    </row>
    <row r="88" s="2" customFormat="1">
      <c r="A88" s="36"/>
      <c r="B88" s="37"/>
      <c r="C88" s="38"/>
      <c r="D88" s="233" t="s">
        <v>155</v>
      </c>
      <c r="E88" s="38"/>
      <c r="F88" s="234" t="s">
        <v>344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155</v>
      </c>
      <c r="AU88" s="15" t="s">
        <v>71</v>
      </c>
    </row>
    <row r="89" s="2" customFormat="1" ht="16.5" customHeight="1">
      <c r="A89" s="36"/>
      <c r="B89" s="37"/>
      <c r="C89" s="183" t="s">
        <v>80</v>
      </c>
      <c r="D89" s="183" t="s">
        <v>131</v>
      </c>
      <c r="E89" s="184" t="s">
        <v>345</v>
      </c>
      <c r="F89" s="185" t="s">
        <v>346</v>
      </c>
      <c r="G89" s="186" t="s">
        <v>277</v>
      </c>
      <c r="H89" s="187">
        <v>1</v>
      </c>
      <c r="I89" s="188"/>
      <c r="J89" s="189">
        <f>ROUND(I89*H89,2)</f>
        <v>0</v>
      </c>
      <c r="K89" s="185" t="s">
        <v>152</v>
      </c>
      <c r="L89" s="42"/>
      <c r="M89" s="190" t="s">
        <v>19</v>
      </c>
      <c r="N89" s="191" t="s">
        <v>42</v>
      </c>
      <c r="O89" s="82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4" t="s">
        <v>135</v>
      </c>
      <c r="AT89" s="194" t="s">
        <v>131</v>
      </c>
      <c r="AU89" s="194" t="s">
        <v>71</v>
      </c>
      <c r="AY89" s="15" t="s">
        <v>136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5" t="s">
        <v>78</v>
      </c>
      <c r="BK89" s="195">
        <f>ROUND(I89*H89,2)</f>
        <v>0</v>
      </c>
      <c r="BL89" s="15" t="s">
        <v>135</v>
      </c>
      <c r="BM89" s="194" t="s">
        <v>405</v>
      </c>
    </row>
    <row r="90" s="2" customFormat="1">
      <c r="A90" s="36"/>
      <c r="B90" s="37"/>
      <c r="C90" s="38"/>
      <c r="D90" s="196" t="s">
        <v>137</v>
      </c>
      <c r="E90" s="38"/>
      <c r="F90" s="197" t="s">
        <v>346</v>
      </c>
      <c r="G90" s="38"/>
      <c r="H90" s="38"/>
      <c r="I90" s="198"/>
      <c r="J90" s="38"/>
      <c r="K90" s="38"/>
      <c r="L90" s="42"/>
      <c r="M90" s="199"/>
      <c r="N90" s="20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137</v>
      </c>
      <c r="AU90" s="15" t="s">
        <v>71</v>
      </c>
    </row>
    <row r="91" s="2" customFormat="1">
      <c r="A91" s="36"/>
      <c r="B91" s="37"/>
      <c r="C91" s="38"/>
      <c r="D91" s="233" t="s">
        <v>155</v>
      </c>
      <c r="E91" s="38"/>
      <c r="F91" s="234" t="s">
        <v>347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155</v>
      </c>
      <c r="AU91" s="15" t="s">
        <v>71</v>
      </c>
    </row>
    <row r="92" s="2" customFormat="1" ht="16.5" customHeight="1">
      <c r="A92" s="36"/>
      <c r="B92" s="37"/>
      <c r="C92" s="183" t="s">
        <v>141</v>
      </c>
      <c r="D92" s="183" t="s">
        <v>131</v>
      </c>
      <c r="E92" s="184" t="s">
        <v>348</v>
      </c>
      <c r="F92" s="185" t="s">
        <v>349</v>
      </c>
      <c r="G92" s="186" t="s">
        <v>277</v>
      </c>
      <c r="H92" s="187">
        <v>1</v>
      </c>
      <c r="I92" s="188"/>
      <c r="J92" s="189">
        <f>ROUND(I92*H92,2)</f>
        <v>0</v>
      </c>
      <c r="K92" s="185" t="s">
        <v>152</v>
      </c>
      <c r="L92" s="42"/>
      <c r="M92" s="190" t="s">
        <v>19</v>
      </c>
      <c r="N92" s="191" t="s">
        <v>42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135</v>
      </c>
      <c r="AT92" s="194" t="s">
        <v>131</v>
      </c>
      <c r="AU92" s="194" t="s">
        <v>71</v>
      </c>
      <c r="AY92" s="15" t="s">
        <v>136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78</v>
      </c>
      <c r="BK92" s="195">
        <f>ROUND(I92*H92,2)</f>
        <v>0</v>
      </c>
      <c r="BL92" s="15" t="s">
        <v>135</v>
      </c>
      <c r="BM92" s="194" t="s">
        <v>406</v>
      </c>
    </row>
    <row r="93" s="2" customFormat="1">
      <c r="A93" s="36"/>
      <c r="B93" s="37"/>
      <c r="C93" s="38"/>
      <c r="D93" s="196" t="s">
        <v>137</v>
      </c>
      <c r="E93" s="38"/>
      <c r="F93" s="197" t="s">
        <v>349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71</v>
      </c>
    </row>
    <row r="94" s="2" customFormat="1">
      <c r="A94" s="36"/>
      <c r="B94" s="37"/>
      <c r="C94" s="38"/>
      <c r="D94" s="233" t="s">
        <v>155</v>
      </c>
      <c r="E94" s="38"/>
      <c r="F94" s="234" t="s">
        <v>350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155</v>
      </c>
      <c r="AU94" s="15" t="s">
        <v>71</v>
      </c>
    </row>
    <row r="95" s="2" customFormat="1" ht="16.5" customHeight="1">
      <c r="A95" s="36"/>
      <c r="B95" s="37"/>
      <c r="C95" s="183" t="s">
        <v>135</v>
      </c>
      <c r="D95" s="183" t="s">
        <v>131</v>
      </c>
      <c r="E95" s="184" t="s">
        <v>351</v>
      </c>
      <c r="F95" s="185" t="s">
        <v>352</v>
      </c>
      <c r="G95" s="186" t="s">
        <v>277</v>
      </c>
      <c r="H95" s="187">
        <v>1</v>
      </c>
      <c r="I95" s="188"/>
      <c r="J95" s="189">
        <f>ROUND(I95*H95,2)</f>
        <v>0</v>
      </c>
      <c r="K95" s="185" t="s">
        <v>152</v>
      </c>
      <c r="L95" s="42"/>
      <c r="M95" s="190" t="s">
        <v>19</v>
      </c>
      <c r="N95" s="191" t="s">
        <v>42</v>
      </c>
      <c r="O95" s="82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4" t="s">
        <v>135</v>
      </c>
      <c r="AT95" s="194" t="s">
        <v>131</v>
      </c>
      <c r="AU95" s="194" t="s">
        <v>71</v>
      </c>
      <c r="AY95" s="15" t="s">
        <v>136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15" t="s">
        <v>78</v>
      </c>
      <c r="BK95" s="195">
        <f>ROUND(I95*H95,2)</f>
        <v>0</v>
      </c>
      <c r="BL95" s="15" t="s">
        <v>135</v>
      </c>
      <c r="BM95" s="194" t="s">
        <v>407</v>
      </c>
    </row>
    <row r="96" s="2" customFormat="1">
      <c r="A96" s="36"/>
      <c r="B96" s="37"/>
      <c r="C96" s="38"/>
      <c r="D96" s="196" t="s">
        <v>137</v>
      </c>
      <c r="E96" s="38"/>
      <c r="F96" s="197" t="s">
        <v>352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137</v>
      </c>
      <c r="AU96" s="15" t="s">
        <v>71</v>
      </c>
    </row>
    <row r="97" s="2" customFormat="1">
      <c r="A97" s="36"/>
      <c r="B97" s="37"/>
      <c r="C97" s="38"/>
      <c r="D97" s="233" t="s">
        <v>155</v>
      </c>
      <c r="E97" s="38"/>
      <c r="F97" s="234" t="s">
        <v>353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155</v>
      </c>
      <c r="AU97" s="15" t="s">
        <v>71</v>
      </c>
    </row>
    <row r="98" s="2" customFormat="1" ht="16.5" customHeight="1">
      <c r="A98" s="36"/>
      <c r="B98" s="37"/>
      <c r="C98" s="183" t="s">
        <v>157</v>
      </c>
      <c r="D98" s="183" t="s">
        <v>131</v>
      </c>
      <c r="E98" s="184" t="s">
        <v>354</v>
      </c>
      <c r="F98" s="185" t="s">
        <v>355</v>
      </c>
      <c r="G98" s="186" t="s">
        <v>200</v>
      </c>
      <c r="H98" s="187">
        <v>32</v>
      </c>
      <c r="I98" s="188"/>
      <c r="J98" s="189">
        <f>ROUND(I98*H98,2)</f>
        <v>0</v>
      </c>
      <c r="K98" s="185" t="s">
        <v>152</v>
      </c>
      <c r="L98" s="42"/>
      <c r="M98" s="190" t="s">
        <v>19</v>
      </c>
      <c r="N98" s="191" t="s">
        <v>42</v>
      </c>
      <c r="O98" s="82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135</v>
      </c>
      <c r="AT98" s="194" t="s">
        <v>131</v>
      </c>
      <c r="AU98" s="194" t="s">
        <v>71</v>
      </c>
      <c r="AY98" s="15" t="s">
        <v>136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78</v>
      </c>
      <c r="BK98" s="195">
        <f>ROUND(I98*H98,2)</f>
        <v>0</v>
      </c>
      <c r="BL98" s="15" t="s">
        <v>135</v>
      </c>
      <c r="BM98" s="194" t="s">
        <v>408</v>
      </c>
    </row>
    <row r="99" s="2" customFormat="1">
      <c r="A99" s="36"/>
      <c r="B99" s="37"/>
      <c r="C99" s="38"/>
      <c r="D99" s="196" t="s">
        <v>137</v>
      </c>
      <c r="E99" s="38"/>
      <c r="F99" s="197" t="s">
        <v>355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137</v>
      </c>
      <c r="AU99" s="15" t="s">
        <v>71</v>
      </c>
    </row>
    <row r="100" s="2" customFormat="1">
      <c r="A100" s="36"/>
      <c r="B100" s="37"/>
      <c r="C100" s="38"/>
      <c r="D100" s="233" t="s">
        <v>155</v>
      </c>
      <c r="E100" s="38"/>
      <c r="F100" s="234" t="s">
        <v>357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155</v>
      </c>
      <c r="AU100" s="15" t="s">
        <v>71</v>
      </c>
    </row>
    <row r="101" s="10" customFormat="1">
      <c r="A101" s="10"/>
      <c r="B101" s="211"/>
      <c r="C101" s="212"/>
      <c r="D101" s="196" t="s">
        <v>147</v>
      </c>
      <c r="E101" s="213" t="s">
        <v>19</v>
      </c>
      <c r="F101" s="214" t="s">
        <v>409</v>
      </c>
      <c r="G101" s="212"/>
      <c r="H101" s="215">
        <v>32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1" t="s">
        <v>147</v>
      </c>
      <c r="AU101" s="221" t="s">
        <v>71</v>
      </c>
      <c r="AV101" s="10" t="s">
        <v>80</v>
      </c>
      <c r="AW101" s="10" t="s">
        <v>33</v>
      </c>
      <c r="AX101" s="10" t="s">
        <v>78</v>
      </c>
      <c r="AY101" s="221" t="s">
        <v>136</v>
      </c>
    </row>
    <row r="102" s="2" customFormat="1" ht="16.5" customHeight="1">
      <c r="A102" s="36"/>
      <c r="B102" s="37"/>
      <c r="C102" s="183" t="s">
        <v>153</v>
      </c>
      <c r="D102" s="183" t="s">
        <v>131</v>
      </c>
      <c r="E102" s="184" t="s">
        <v>359</v>
      </c>
      <c r="F102" s="185" t="s">
        <v>360</v>
      </c>
      <c r="G102" s="186" t="s">
        <v>277</v>
      </c>
      <c r="H102" s="187">
        <v>1</v>
      </c>
      <c r="I102" s="188"/>
      <c r="J102" s="189">
        <f>ROUND(I102*H102,2)</f>
        <v>0</v>
      </c>
      <c r="K102" s="185" t="s">
        <v>152</v>
      </c>
      <c r="L102" s="42"/>
      <c r="M102" s="190" t="s">
        <v>19</v>
      </c>
      <c r="N102" s="191" t="s">
        <v>42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135</v>
      </c>
      <c r="AT102" s="194" t="s">
        <v>131</v>
      </c>
      <c r="AU102" s="194" t="s">
        <v>71</v>
      </c>
      <c r="AY102" s="15" t="s">
        <v>136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78</v>
      </c>
      <c r="BK102" s="195">
        <f>ROUND(I102*H102,2)</f>
        <v>0</v>
      </c>
      <c r="BL102" s="15" t="s">
        <v>135</v>
      </c>
      <c r="BM102" s="194" t="s">
        <v>410</v>
      </c>
    </row>
    <row r="103" s="2" customFormat="1">
      <c r="A103" s="36"/>
      <c r="B103" s="37"/>
      <c r="C103" s="38"/>
      <c r="D103" s="196" t="s">
        <v>137</v>
      </c>
      <c r="E103" s="38"/>
      <c r="F103" s="197" t="s">
        <v>360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137</v>
      </c>
      <c r="AU103" s="15" t="s">
        <v>71</v>
      </c>
    </row>
    <row r="104" s="2" customFormat="1">
      <c r="A104" s="36"/>
      <c r="B104" s="37"/>
      <c r="C104" s="38"/>
      <c r="D104" s="233" t="s">
        <v>155</v>
      </c>
      <c r="E104" s="38"/>
      <c r="F104" s="234" t="s">
        <v>361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155</v>
      </c>
      <c r="AU104" s="15" t="s">
        <v>71</v>
      </c>
    </row>
    <row r="105" s="2" customFormat="1" ht="16.5" customHeight="1">
      <c r="A105" s="36"/>
      <c r="B105" s="37"/>
      <c r="C105" s="183" t="s">
        <v>169</v>
      </c>
      <c r="D105" s="183" t="s">
        <v>131</v>
      </c>
      <c r="E105" s="184" t="s">
        <v>362</v>
      </c>
      <c r="F105" s="185" t="s">
        <v>363</v>
      </c>
      <c r="G105" s="186" t="s">
        <v>277</v>
      </c>
      <c r="H105" s="187">
        <v>1</v>
      </c>
      <c r="I105" s="188"/>
      <c r="J105" s="189">
        <f>ROUND(I105*H105,2)</f>
        <v>0</v>
      </c>
      <c r="K105" s="185" t="s">
        <v>152</v>
      </c>
      <c r="L105" s="42"/>
      <c r="M105" s="190" t="s">
        <v>19</v>
      </c>
      <c r="N105" s="191" t="s">
        <v>42</v>
      </c>
      <c r="O105" s="82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135</v>
      </c>
      <c r="AT105" s="194" t="s">
        <v>131</v>
      </c>
      <c r="AU105" s="194" t="s">
        <v>71</v>
      </c>
      <c r="AY105" s="15" t="s">
        <v>136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78</v>
      </c>
      <c r="BK105" s="195">
        <f>ROUND(I105*H105,2)</f>
        <v>0</v>
      </c>
      <c r="BL105" s="15" t="s">
        <v>135</v>
      </c>
      <c r="BM105" s="194" t="s">
        <v>411</v>
      </c>
    </row>
    <row r="106" s="2" customFormat="1">
      <c r="A106" s="36"/>
      <c r="B106" s="37"/>
      <c r="C106" s="38"/>
      <c r="D106" s="196" t="s">
        <v>137</v>
      </c>
      <c r="E106" s="38"/>
      <c r="F106" s="197" t="s">
        <v>363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137</v>
      </c>
      <c r="AU106" s="15" t="s">
        <v>71</v>
      </c>
    </row>
    <row r="107" s="2" customFormat="1">
      <c r="A107" s="36"/>
      <c r="B107" s="37"/>
      <c r="C107" s="38"/>
      <c r="D107" s="233" t="s">
        <v>155</v>
      </c>
      <c r="E107" s="38"/>
      <c r="F107" s="234" t="s">
        <v>364</v>
      </c>
      <c r="G107" s="38"/>
      <c r="H107" s="38"/>
      <c r="I107" s="198"/>
      <c r="J107" s="38"/>
      <c r="K107" s="38"/>
      <c r="L107" s="42"/>
      <c r="M107" s="245"/>
      <c r="N107" s="246"/>
      <c r="O107" s="247"/>
      <c r="P107" s="247"/>
      <c r="Q107" s="247"/>
      <c r="R107" s="247"/>
      <c r="S107" s="247"/>
      <c r="T107" s="248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155</v>
      </c>
      <c r="AU107" s="15" t="s">
        <v>71</v>
      </c>
    </row>
    <row r="108" s="2" customFormat="1" ht="6.96" customHeight="1">
      <c r="A108" s="36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42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sheet="1" autoFilter="0" formatColumns="0" formatRows="0" objects="1" scenarios="1" spinCount="100000" saltValue="RhdCR1nz3erXg9+cuQ7v7Fx5fh7nrbPfvqO8b5P8pufKVBb/w9QYF7JrdWP00NMmD8YSBfgmE6M+f9JMyu5l5Q==" hashValue="i2Wc4Td/YTro/sMTWOJX+ZYcteHKM8zb1b7fZeekZHPOoGPmCft4mlrcgD92tqCwYL4Y64j5aR9zGy7AmZ/ixw==" algorithmName="SHA-512" password="CC35"/>
  <autoFilter ref="C84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1/030001000"/>
    <hyperlink ref="F91" r:id="rId2" display="https://podminky.urs.cz/item/CS_URS_2023_01/020001000"/>
    <hyperlink ref="F94" r:id="rId3" display="https://podminky.urs.cz/item/CS_URS_2023_01/065002000"/>
    <hyperlink ref="F97" r:id="rId4" display="https://podminky.urs.cz/item/CS_URS_2023_01/013254000"/>
    <hyperlink ref="F100" r:id="rId5" display="https://podminky.urs.cz/item/CS_URS_2023_01/041903000"/>
    <hyperlink ref="F104" r:id="rId6" display="https://podminky.urs.cz/item/CS_URS_2023_01/012002000"/>
    <hyperlink ref="F107" r:id="rId7" display="https://podminky.urs.cz/item/CS_URS_2023_01/06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109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skalních zářezů na trati 160 v úseku Kaznějov - Plasy</v>
      </c>
      <c r="F7" s="140"/>
      <c r="G7" s="140"/>
      <c r="H7" s="140"/>
      <c r="L7" s="18"/>
    </row>
    <row r="8" s="1" customFormat="1" ht="12" customHeight="1">
      <c r="B8" s="18"/>
      <c r="D8" s="140" t="s">
        <v>110</v>
      </c>
      <c r="L8" s="18"/>
    </row>
    <row r="9" s="2" customFormat="1" ht="16.5" customHeight="1">
      <c r="A9" s="36"/>
      <c r="B9" s="42"/>
      <c r="C9" s="36"/>
      <c r="D9" s="36"/>
      <c r="E9" s="141" t="s">
        <v>412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112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413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25. 4. 2023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">
        <v>19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27</v>
      </c>
      <c r="F17" s="36"/>
      <c r="G17" s="36"/>
      <c r="H17" s="36"/>
      <c r="I17" s="140" t="s">
        <v>28</v>
      </c>
      <c r="J17" s="131" t="s">
        <v>19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34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ROUND((SUM(BE85:BE139)),  2)</f>
        <v>0</v>
      </c>
      <c r="G35" s="36"/>
      <c r="H35" s="36"/>
      <c r="I35" s="155">
        <v>0.20999999999999999</v>
      </c>
      <c r="J35" s="154">
        <f>ROUND(((SUM(BE85:BE139))*I35),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ROUND((SUM(BF85:BF139)),  2)</f>
        <v>0</v>
      </c>
      <c r="G36" s="36"/>
      <c r="H36" s="36"/>
      <c r="I36" s="155">
        <v>0.14999999999999999</v>
      </c>
      <c r="J36" s="154">
        <f>ROUND(((SUM(BF85:BF139))*I36),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ROUND((SUM(BG85:BG139)),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ROUND((SUM(BH85:BH139)),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ROUND((SUM(BI85:BI139)),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114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skalních zářezů na trati 160 v úseku Kaznějov - Plasy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110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412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112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4.1 - Pravá strana skalního zářezu v km 28,437 - 28,570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TO Třemošná</v>
      </c>
      <c r="G56" s="38"/>
      <c r="H56" s="38"/>
      <c r="I56" s="30" t="s">
        <v>23</v>
      </c>
      <c r="J56" s="70" t="str">
        <f>IF(J14="","",J14)</f>
        <v>25. 4. 2023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 s.o. - OŘ Plzeň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115</v>
      </c>
      <c r="D61" s="169"/>
      <c r="E61" s="169"/>
      <c r="F61" s="169"/>
      <c r="G61" s="169"/>
      <c r="H61" s="169"/>
      <c r="I61" s="169"/>
      <c r="J61" s="170" t="s">
        <v>116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117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118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Oprava skalních zářezů na trati 160 v úseku Kaznějov - Plasy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110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412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112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 4.1 - Pravá strana skalního zářezu v km 28,437 - 28,570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F14</f>
        <v>TO Třemošná</v>
      </c>
      <c r="G79" s="38"/>
      <c r="H79" s="38"/>
      <c r="I79" s="30" t="s">
        <v>23</v>
      </c>
      <c r="J79" s="70" t="str">
        <f>IF(J14="","",J14)</f>
        <v>25. 4. 2023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E17</f>
        <v>Správa železnic s.o. - OŘ Plzeň</v>
      </c>
      <c r="G81" s="38"/>
      <c r="H81" s="38"/>
      <c r="I81" s="30" t="s">
        <v>31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IF(E20="","",E20)</f>
        <v>Vyplň údaj</v>
      </c>
      <c r="G82" s="38"/>
      <c r="H82" s="38"/>
      <c r="I82" s="30" t="s">
        <v>34</v>
      </c>
      <c r="J82" s="34" t="str">
        <f>E26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119</v>
      </c>
      <c r="D84" s="175" t="s">
        <v>56</v>
      </c>
      <c r="E84" s="175" t="s">
        <v>52</v>
      </c>
      <c r="F84" s="175" t="s">
        <v>53</v>
      </c>
      <c r="G84" s="175" t="s">
        <v>120</v>
      </c>
      <c r="H84" s="175" t="s">
        <v>121</v>
      </c>
      <c r="I84" s="175" t="s">
        <v>122</v>
      </c>
      <c r="J84" s="175" t="s">
        <v>116</v>
      </c>
      <c r="K84" s="176" t="s">
        <v>123</v>
      </c>
      <c r="L84" s="177"/>
      <c r="M84" s="90" t="s">
        <v>19</v>
      </c>
      <c r="N84" s="91" t="s">
        <v>41</v>
      </c>
      <c r="O84" s="91" t="s">
        <v>124</v>
      </c>
      <c r="P84" s="91" t="s">
        <v>125</v>
      </c>
      <c r="Q84" s="91" t="s">
        <v>126</v>
      </c>
      <c r="R84" s="91" t="s">
        <v>127</v>
      </c>
      <c r="S84" s="91" t="s">
        <v>128</v>
      </c>
      <c r="T84" s="92" t="s">
        <v>129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130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SUM(P86:P139)</f>
        <v>0</v>
      </c>
      <c r="Q85" s="94"/>
      <c r="R85" s="180">
        <f>SUM(R86:R139)</f>
        <v>0</v>
      </c>
      <c r="S85" s="94"/>
      <c r="T85" s="181">
        <f>SUM(T86:T139)</f>
        <v>0.31920000000000004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70</v>
      </c>
      <c r="AU85" s="15" t="s">
        <v>117</v>
      </c>
      <c r="BK85" s="182">
        <f>SUM(BK86:BK139)</f>
        <v>0</v>
      </c>
    </row>
    <row r="86" s="2" customFormat="1" ht="16.5" customHeight="1">
      <c r="A86" s="36"/>
      <c r="B86" s="37"/>
      <c r="C86" s="183" t="s">
        <v>78</v>
      </c>
      <c r="D86" s="183" t="s">
        <v>131</v>
      </c>
      <c r="E86" s="184" t="s">
        <v>132</v>
      </c>
      <c r="F86" s="185" t="s">
        <v>133</v>
      </c>
      <c r="G86" s="186" t="s">
        <v>134</v>
      </c>
      <c r="H86" s="187">
        <v>14</v>
      </c>
      <c r="I86" s="188"/>
      <c r="J86" s="189">
        <f>ROUND(I86*H86,2)</f>
        <v>0</v>
      </c>
      <c r="K86" s="185" t="s">
        <v>19</v>
      </c>
      <c r="L86" s="42"/>
      <c r="M86" s="190" t="s">
        <v>19</v>
      </c>
      <c r="N86" s="191" t="s">
        <v>42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135</v>
      </c>
      <c r="AT86" s="194" t="s">
        <v>131</v>
      </c>
      <c r="AU86" s="194" t="s">
        <v>71</v>
      </c>
      <c r="AY86" s="15" t="s">
        <v>136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78</v>
      </c>
      <c r="BK86" s="195">
        <f>ROUND(I86*H86,2)</f>
        <v>0</v>
      </c>
      <c r="BL86" s="15" t="s">
        <v>135</v>
      </c>
      <c r="BM86" s="194" t="s">
        <v>80</v>
      </c>
    </row>
    <row r="87" s="2" customFormat="1">
      <c r="A87" s="36"/>
      <c r="B87" s="37"/>
      <c r="C87" s="38"/>
      <c r="D87" s="196" t="s">
        <v>137</v>
      </c>
      <c r="E87" s="38"/>
      <c r="F87" s="197" t="s">
        <v>133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137</v>
      </c>
      <c r="AU87" s="15" t="s">
        <v>71</v>
      </c>
    </row>
    <row r="88" s="2" customFormat="1" ht="16.5" customHeight="1">
      <c r="A88" s="36"/>
      <c r="B88" s="37"/>
      <c r="C88" s="201" t="s">
        <v>80</v>
      </c>
      <c r="D88" s="201" t="s">
        <v>142</v>
      </c>
      <c r="E88" s="202" t="s">
        <v>143</v>
      </c>
      <c r="F88" s="203" t="s">
        <v>144</v>
      </c>
      <c r="G88" s="204" t="s">
        <v>140</v>
      </c>
      <c r="H88" s="205">
        <v>399</v>
      </c>
      <c r="I88" s="206"/>
      <c r="J88" s="207">
        <f>ROUND(I88*H88,2)</f>
        <v>0</v>
      </c>
      <c r="K88" s="203" t="s">
        <v>19</v>
      </c>
      <c r="L88" s="208"/>
      <c r="M88" s="209" t="s">
        <v>19</v>
      </c>
      <c r="N88" s="210" t="s">
        <v>42</v>
      </c>
      <c r="O88" s="82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4" t="s">
        <v>145</v>
      </c>
      <c r="AT88" s="194" t="s">
        <v>142</v>
      </c>
      <c r="AU88" s="194" t="s">
        <v>71</v>
      </c>
      <c r="AY88" s="15" t="s">
        <v>136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5" t="s">
        <v>78</v>
      </c>
      <c r="BK88" s="195">
        <f>ROUND(I88*H88,2)</f>
        <v>0</v>
      </c>
      <c r="BL88" s="15" t="s">
        <v>135</v>
      </c>
      <c r="BM88" s="194" t="s">
        <v>135</v>
      </c>
    </row>
    <row r="89" s="2" customFormat="1">
      <c r="A89" s="36"/>
      <c r="B89" s="37"/>
      <c r="C89" s="38"/>
      <c r="D89" s="196" t="s">
        <v>137</v>
      </c>
      <c r="E89" s="38"/>
      <c r="F89" s="197" t="s">
        <v>144</v>
      </c>
      <c r="G89" s="38"/>
      <c r="H89" s="38"/>
      <c r="I89" s="198"/>
      <c r="J89" s="38"/>
      <c r="K89" s="38"/>
      <c r="L89" s="42"/>
      <c r="M89" s="199"/>
      <c r="N89" s="200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137</v>
      </c>
      <c r="AU89" s="15" t="s">
        <v>71</v>
      </c>
    </row>
    <row r="90" s="10" customFormat="1">
      <c r="A90" s="10"/>
      <c r="B90" s="211"/>
      <c r="C90" s="212"/>
      <c r="D90" s="196" t="s">
        <v>147</v>
      </c>
      <c r="E90" s="213" t="s">
        <v>19</v>
      </c>
      <c r="F90" s="214" t="s">
        <v>414</v>
      </c>
      <c r="G90" s="212"/>
      <c r="H90" s="215">
        <v>399</v>
      </c>
      <c r="I90" s="216"/>
      <c r="J90" s="212"/>
      <c r="K90" s="212"/>
      <c r="L90" s="217"/>
      <c r="M90" s="218"/>
      <c r="N90" s="219"/>
      <c r="O90" s="219"/>
      <c r="P90" s="219"/>
      <c r="Q90" s="219"/>
      <c r="R90" s="219"/>
      <c r="S90" s="219"/>
      <c r="T90" s="22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21" t="s">
        <v>147</v>
      </c>
      <c r="AU90" s="221" t="s">
        <v>71</v>
      </c>
      <c r="AV90" s="10" t="s">
        <v>80</v>
      </c>
      <c r="AW90" s="10" t="s">
        <v>33</v>
      </c>
      <c r="AX90" s="10" t="s">
        <v>71</v>
      </c>
      <c r="AY90" s="221" t="s">
        <v>136</v>
      </c>
    </row>
    <row r="91" s="11" customFormat="1">
      <c r="A91" s="11"/>
      <c r="B91" s="222"/>
      <c r="C91" s="223"/>
      <c r="D91" s="196" t="s">
        <v>147</v>
      </c>
      <c r="E91" s="224" t="s">
        <v>19</v>
      </c>
      <c r="F91" s="225" t="s">
        <v>149</v>
      </c>
      <c r="G91" s="223"/>
      <c r="H91" s="226">
        <v>399</v>
      </c>
      <c r="I91" s="227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32" t="s">
        <v>147</v>
      </c>
      <c r="AU91" s="232" t="s">
        <v>71</v>
      </c>
      <c r="AV91" s="11" t="s">
        <v>135</v>
      </c>
      <c r="AW91" s="11" t="s">
        <v>33</v>
      </c>
      <c r="AX91" s="11" t="s">
        <v>78</v>
      </c>
      <c r="AY91" s="232" t="s">
        <v>136</v>
      </c>
    </row>
    <row r="92" s="2" customFormat="1" ht="16.5" customHeight="1">
      <c r="A92" s="36"/>
      <c r="B92" s="37"/>
      <c r="C92" s="183" t="s">
        <v>141</v>
      </c>
      <c r="D92" s="183" t="s">
        <v>131</v>
      </c>
      <c r="E92" s="184" t="s">
        <v>150</v>
      </c>
      <c r="F92" s="185" t="s">
        <v>151</v>
      </c>
      <c r="G92" s="186" t="s">
        <v>140</v>
      </c>
      <c r="H92" s="187">
        <v>399</v>
      </c>
      <c r="I92" s="188"/>
      <c r="J92" s="189">
        <f>ROUND(I92*H92,2)</f>
        <v>0</v>
      </c>
      <c r="K92" s="185" t="s">
        <v>152</v>
      </c>
      <c r="L92" s="42"/>
      <c r="M92" s="190" t="s">
        <v>19</v>
      </c>
      <c r="N92" s="191" t="s">
        <v>42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0.00080000000000000004</v>
      </c>
      <c r="T92" s="193">
        <f>S92*H92</f>
        <v>0.31920000000000004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135</v>
      </c>
      <c r="AT92" s="194" t="s">
        <v>131</v>
      </c>
      <c r="AU92" s="194" t="s">
        <v>71</v>
      </c>
      <c r="AY92" s="15" t="s">
        <v>136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78</v>
      </c>
      <c r="BK92" s="195">
        <f>ROUND(I92*H92,2)</f>
        <v>0</v>
      </c>
      <c r="BL92" s="15" t="s">
        <v>135</v>
      </c>
      <c r="BM92" s="194" t="s">
        <v>153</v>
      </c>
    </row>
    <row r="93" s="2" customFormat="1">
      <c r="A93" s="36"/>
      <c r="B93" s="37"/>
      <c r="C93" s="38"/>
      <c r="D93" s="196" t="s">
        <v>137</v>
      </c>
      <c r="E93" s="38"/>
      <c r="F93" s="197" t="s">
        <v>154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71</v>
      </c>
    </row>
    <row r="94" s="2" customFormat="1">
      <c r="A94" s="36"/>
      <c r="B94" s="37"/>
      <c r="C94" s="38"/>
      <c r="D94" s="233" t="s">
        <v>155</v>
      </c>
      <c r="E94" s="38"/>
      <c r="F94" s="234" t="s">
        <v>156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155</v>
      </c>
      <c r="AU94" s="15" t="s">
        <v>71</v>
      </c>
    </row>
    <row r="95" s="10" customFormat="1">
      <c r="A95" s="10"/>
      <c r="B95" s="211"/>
      <c r="C95" s="212"/>
      <c r="D95" s="196" t="s">
        <v>147</v>
      </c>
      <c r="E95" s="213" t="s">
        <v>19</v>
      </c>
      <c r="F95" s="214" t="s">
        <v>414</v>
      </c>
      <c r="G95" s="212"/>
      <c r="H95" s="215">
        <v>399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21" t="s">
        <v>147</v>
      </c>
      <c r="AU95" s="221" t="s">
        <v>71</v>
      </c>
      <c r="AV95" s="10" t="s">
        <v>80</v>
      </c>
      <c r="AW95" s="10" t="s">
        <v>33</v>
      </c>
      <c r="AX95" s="10" t="s">
        <v>71</v>
      </c>
      <c r="AY95" s="221" t="s">
        <v>136</v>
      </c>
    </row>
    <row r="96" s="11" customFormat="1">
      <c r="A96" s="11"/>
      <c r="B96" s="222"/>
      <c r="C96" s="223"/>
      <c r="D96" s="196" t="s">
        <v>147</v>
      </c>
      <c r="E96" s="224" t="s">
        <v>19</v>
      </c>
      <c r="F96" s="225" t="s">
        <v>149</v>
      </c>
      <c r="G96" s="223"/>
      <c r="H96" s="226">
        <v>399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32" t="s">
        <v>147</v>
      </c>
      <c r="AU96" s="232" t="s">
        <v>71</v>
      </c>
      <c r="AV96" s="11" t="s">
        <v>135</v>
      </c>
      <c r="AW96" s="11" t="s">
        <v>33</v>
      </c>
      <c r="AX96" s="11" t="s">
        <v>78</v>
      </c>
      <c r="AY96" s="232" t="s">
        <v>136</v>
      </c>
    </row>
    <row r="97" s="2" customFormat="1" ht="21.75" customHeight="1">
      <c r="A97" s="36"/>
      <c r="B97" s="37"/>
      <c r="C97" s="183" t="s">
        <v>135</v>
      </c>
      <c r="D97" s="183" t="s">
        <v>131</v>
      </c>
      <c r="E97" s="184" t="s">
        <v>158</v>
      </c>
      <c r="F97" s="185" t="s">
        <v>159</v>
      </c>
      <c r="G97" s="186" t="s">
        <v>160</v>
      </c>
      <c r="H97" s="187">
        <v>5</v>
      </c>
      <c r="I97" s="188"/>
      <c r="J97" s="189">
        <f>ROUND(I97*H97,2)</f>
        <v>0</v>
      </c>
      <c r="K97" s="185" t="s">
        <v>152</v>
      </c>
      <c r="L97" s="42"/>
      <c r="M97" s="190" t="s">
        <v>19</v>
      </c>
      <c r="N97" s="191" t="s">
        <v>42</v>
      </c>
      <c r="O97" s="82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4" t="s">
        <v>135</v>
      </c>
      <c r="AT97" s="194" t="s">
        <v>131</v>
      </c>
      <c r="AU97" s="194" t="s">
        <v>71</v>
      </c>
      <c r="AY97" s="15" t="s">
        <v>136</v>
      </c>
      <c r="BE97" s="195">
        <f>IF(N97="základní",J97,0)</f>
        <v>0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15" t="s">
        <v>78</v>
      </c>
      <c r="BK97" s="195">
        <f>ROUND(I97*H97,2)</f>
        <v>0</v>
      </c>
      <c r="BL97" s="15" t="s">
        <v>135</v>
      </c>
      <c r="BM97" s="194" t="s">
        <v>145</v>
      </c>
    </row>
    <row r="98" s="2" customFormat="1">
      <c r="A98" s="36"/>
      <c r="B98" s="37"/>
      <c r="C98" s="38"/>
      <c r="D98" s="196" t="s">
        <v>137</v>
      </c>
      <c r="E98" s="38"/>
      <c r="F98" s="197" t="s">
        <v>161</v>
      </c>
      <c r="G98" s="38"/>
      <c r="H98" s="38"/>
      <c r="I98" s="198"/>
      <c r="J98" s="38"/>
      <c r="K98" s="38"/>
      <c r="L98" s="42"/>
      <c r="M98" s="199"/>
      <c r="N98" s="20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137</v>
      </c>
      <c r="AU98" s="15" t="s">
        <v>71</v>
      </c>
    </row>
    <row r="99" s="2" customFormat="1">
      <c r="A99" s="36"/>
      <c r="B99" s="37"/>
      <c r="C99" s="38"/>
      <c r="D99" s="233" t="s">
        <v>155</v>
      </c>
      <c r="E99" s="38"/>
      <c r="F99" s="234" t="s">
        <v>162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155</v>
      </c>
      <c r="AU99" s="15" t="s">
        <v>71</v>
      </c>
    </row>
    <row r="100" s="2" customFormat="1" ht="16.5" customHeight="1">
      <c r="A100" s="36"/>
      <c r="B100" s="37"/>
      <c r="C100" s="183" t="s">
        <v>157</v>
      </c>
      <c r="D100" s="183" t="s">
        <v>131</v>
      </c>
      <c r="E100" s="184" t="s">
        <v>163</v>
      </c>
      <c r="F100" s="185" t="s">
        <v>164</v>
      </c>
      <c r="G100" s="186" t="s">
        <v>165</v>
      </c>
      <c r="H100" s="187">
        <v>92</v>
      </c>
      <c r="I100" s="188"/>
      <c r="J100" s="189">
        <f>ROUND(I100*H100,2)</f>
        <v>0</v>
      </c>
      <c r="K100" s="185" t="s">
        <v>152</v>
      </c>
      <c r="L100" s="42"/>
      <c r="M100" s="190" t="s">
        <v>19</v>
      </c>
      <c r="N100" s="191" t="s">
        <v>42</v>
      </c>
      <c r="O100" s="82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4" t="s">
        <v>135</v>
      </c>
      <c r="AT100" s="194" t="s">
        <v>131</v>
      </c>
      <c r="AU100" s="194" t="s">
        <v>71</v>
      </c>
      <c r="AY100" s="15" t="s">
        <v>136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5" t="s">
        <v>78</v>
      </c>
      <c r="BK100" s="195">
        <f>ROUND(I100*H100,2)</f>
        <v>0</v>
      </c>
      <c r="BL100" s="15" t="s">
        <v>135</v>
      </c>
      <c r="BM100" s="194" t="s">
        <v>166</v>
      </c>
    </row>
    <row r="101" s="2" customFormat="1">
      <c r="A101" s="36"/>
      <c r="B101" s="37"/>
      <c r="C101" s="38"/>
      <c r="D101" s="196" t="s">
        <v>137</v>
      </c>
      <c r="E101" s="38"/>
      <c r="F101" s="197" t="s">
        <v>167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137</v>
      </c>
      <c r="AU101" s="15" t="s">
        <v>71</v>
      </c>
    </row>
    <row r="102" s="2" customFormat="1">
      <c r="A102" s="36"/>
      <c r="B102" s="37"/>
      <c r="C102" s="38"/>
      <c r="D102" s="233" t="s">
        <v>155</v>
      </c>
      <c r="E102" s="38"/>
      <c r="F102" s="234" t="s">
        <v>168</v>
      </c>
      <c r="G102" s="38"/>
      <c r="H102" s="38"/>
      <c r="I102" s="198"/>
      <c r="J102" s="38"/>
      <c r="K102" s="38"/>
      <c r="L102" s="42"/>
      <c r="M102" s="199"/>
      <c r="N102" s="200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155</v>
      </c>
      <c r="AU102" s="15" t="s">
        <v>71</v>
      </c>
    </row>
    <row r="103" s="2" customFormat="1" ht="16.5" customHeight="1">
      <c r="A103" s="36"/>
      <c r="B103" s="37"/>
      <c r="C103" s="183" t="s">
        <v>153</v>
      </c>
      <c r="D103" s="183" t="s">
        <v>131</v>
      </c>
      <c r="E103" s="184" t="s">
        <v>175</v>
      </c>
      <c r="F103" s="185" t="s">
        <v>176</v>
      </c>
      <c r="G103" s="186" t="s">
        <v>165</v>
      </c>
      <c r="H103" s="187">
        <v>13.300000000000001</v>
      </c>
      <c r="I103" s="188"/>
      <c r="J103" s="189">
        <f>ROUND(I103*H103,2)</f>
        <v>0</v>
      </c>
      <c r="K103" s="185" t="s">
        <v>152</v>
      </c>
      <c r="L103" s="42"/>
      <c r="M103" s="190" t="s">
        <v>19</v>
      </c>
      <c r="N103" s="191" t="s">
        <v>42</v>
      </c>
      <c r="O103" s="82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4" t="s">
        <v>135</v>
      </c>
      <c r="AT103" s="194" t="s">
        <v>131</v>
      </c>
      <c r="AU103" s="194" t="s">
        <v>71</v>
      </c>
      <c r="AY103" s="15" t="s">
        <v>136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5" t="s">
        <v>78</v>
      </c>
      <c r="BK103" s="195">
        <f>ROUND(I103*H103,2)</f>
        <v>0</v>
      </c>
      <c r="BL103" s="15" t="s">
        <v>135</v>
      </c>
      <c r="BM103" s="194" t="s">
        <v>172</v>
      </c>
    </row>
    <row r="104" s="2" customFormat="1">
      <c r="A104" s="36"/>
      <c r="B104" s="37"/>
      <c r="C104" s="38"/>
      <c r="D104" s="196" t="s">
        <v>137</v>
      </c>
      <c r="E104" s="38"/>
      <c r="F104" s="197" t="s">
        <v>178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137</v>
      </c>
      <c r="AU104" s="15" t="s">
        <v>71</v>
      </c>
    </row>
    <row r="105" s="2" customFormat="1">
      <c r="A105" s="36"/>
      <c r="B105" s="37"/>
      <c r="C105" s="38"/>
      <c r="D105" s="233" t="s">
        <v>155</v>
      </c>
      <c r="E105" s="38"/>
      <c r="F105" s="234" t="s">
        <v>179</v>
      </c>
      <c r="G105" s="38"/>
      <c r="H105" s="38"/>
      <c r="I105" s="198"/>
      <c r="J105" s="38"/>
      <c r="K105" s="38"/>
      <c r="L105" s="42"/>
      <c r="M105" s="199"/>
      <c r="N105" s="200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155</v>
      </c>
      <c r="AU105" s="15" t="s">
        <v>71</v>
      </c>
    </row>
    <row r="106" s="2" customFormat="1" ht="16.5" customHeight="1">
      <c r="A106" s="36"/>
      <c r="B106" s="37"/>
      <c r="C106" s="183" t="s">
        <v>169</v>
      </c>
      <c r="D106" s="183" t="s">
        <v>131</v>
      </c>
      <c r="E106" s="184" t="s">
        <v>275</v>
      </c>
      <c r="F106" s="185" t="s">
        <v>276</v>
      </c>
      <c r="G106" s="186" t="s">
        <v>277</v>
      </c>
      <c r="H106" s="187">
        <v>1</v>
      </c>
      <c r="I106" s="188"/>
      <c r="J106" s="189">
        <f>ROUND(I106*H106,2)</f>
        <v>0</v>
      </c>
      <c r="K106" s="185" t="s">
        <v>152</v>
      </c>
      <c r="L106" s="42"/>
      <c r="M106" s="190" t="s">
        <v>19</v>
      </c>
      <c r="N106" s="191" t="s">
        <v>42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135</v>
      </c>
      <c r="AT106" s="194" t="s">
        <v>131</v>
      </c>
      <c r="AU106" s="194" t="s">
        <v>71</v>
      </c>
      <c r="AY106" s="15" t="s">
        <v>136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78</v>
      </c>
      <c r="BK106" s="195">
        <f>ROUND(I106*H106,2)</f>
        <v>0</v>
      </c>
      <c r="BL106" s="15" t="s">
        <v>135</v>
      </c>
      <c r="BM106" s="194" t="s">
        <v>177</v>
      </c>
    </row>
    <row r="107" s="2" customFormat="1">
      <c r="A107" s="36"/>
      <c r="B107" s="37"/>
      <c r="C107" s="38"/>
      <c r="D107" s="196" t="s">
        <v>137</v>
      </c>
      <c r="E107" s="38"/>
      <c r="F107" s="197" t="s">
        <v>276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137</v>
      </c>
      <c r="AU107" s="15" t="s">
        <v>71</v>
      </c>
    </row>
    <row r="108" s="2" customFormat="1">
      <c r="A108" s="36"/>
      <c r="B108" s="37"/>
      <c r="C108" s="38"/>
      <c r="D108" s="233" t="s">
        <v>155</v>
      </c>
      <c r="E108" s="38"/>
      <c r="F108" s="234" t="s">
        <v>279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155</v>
      </c>
      <c r="AU108" s="15" t="s">
        <v>71</v>
      </c>
    </row>
    <row r="109" s="10" customFormat="1">
      <c r="A109" s="10"/>
      <c r="B109" s="211"/>
      <c r="C109" s="212"/>
      <c r="D109" s="196" t="s">
        <v>147</v>
      </c>
      <c r="E109" s="213" t="s">
        <v>19</v>
      </c>
      <c r="F109" s="214" t="s">
        <v>280</v>
      </c>
      <c r="G109" s="212"/>
      <c r="H109" s="215">
        <v>1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21" t="s">
        <v>147</v>
      </c>
      <c r="AU109" s="221" t="s">
        <v>71</v>
      </c>
      <c r="AV109" s="10" t="s">
        <v>80</v>
      </c>
      <c r="AW109" s="10" t="s">
        <v>33</v>
      </c>
      <c r="AX109" s="10" t="s">
        <v>78</v>
      </c>
      <c r="AY109" s="221" t="s">
        <v>136</v>
      </c>
    </row>
    <row r="110" s="2" customFormat="1" ht="16.5" customHeight="1">
      <c r="A110" s="36"/>
      <c r="B110" s="37"/>
      <c r="C110" s="183" t="s">
        <v>145</v>
      </c>
      <c r="D110" s="183" t="s">
        <v>131</v>
      </c>
      <c r="E110" s="184" t="s">
        <v>281</v>
      </c>
      <c r="F110" s="185" t="s">
        <v>282</v>
      </c>
      <c r="G110" s="186" t="s">
        <v>196</v>
      </c>
      <c r="H110" s="187">
        <v>211.22</v>
      </c>
      <c r="I110" s="188"/>
      <c r="J110" s="189">
        <f>ROUND(I110*H110,2)</f>
        <v>0</v>
      </c>
      <c r="K110" s="185" t="s">
        <v>152</v>
      </c>
      <c r="L110" s="42"/>
      <c r="M110" s="190" t="s">
        <v>19</v>
      </c>
      <c r="N110" s="191" t="s">
        <v>42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135</v>
      </c>
      <c r="AT110" s="194" t="s">
        <v>131</v>
      </c>
      <c r="AU110" s="194" t="s">
        <v>71</v>
      </c>
      <c r="AY110" s="15" t="s">
        <v>136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78</v>
      </c>
      <c r="BK110" s="195">
        <f>ROUND(I110*H110,2)</f>
        <v>0</v>
      </c>
      <c r="BL110" s="15" t="s">
        <v>135</v>
      </c>
      <c r="BM110" s="194" t="s">
        <v>184</v>
      </c>
    </row>
    <row r="111" s="2" customFormat="1">
      <c r="A111" s="36"/>
      <c r="B111" s="37"/>
      <c r="C111" s="38"/>
      <c r="D111" s="196" t="s">
        <v>137</v>
      </c>
      <c r="E111" s="38"/>
      <c r="F111" s="197" t="s">
        <v>284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137</v>
      </c>
      <c r="AU111" s="15" t="s">
        <v>71</v>
      </c>
    </row>
    <row r="112" s="2" customFormat="1">
      <c r="A112" s="36"/>
      <c r="B112" s="37"/>
      <c r="C112" s="38"/>
      <c r="D112" s="233" t="s">
        <v>155</v>
      </c>
      <c r="E112" s="38"/>
      <c r="F112" s="234" t="s">
        <v>285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155</v>
      </c>
      <c r="AU112" s="15" t="s">
        <v>71</v>
      </c>
    </row>
    <row r="113" s="2" customFormat="1" ht="16.5" customHeight="1">
      <c r="A113" s="36"/>
      <c r="B113" s="37"/>
      <c r="C113" s="183" t="s">
        <v>180</v>
      </c>
      <c r="D113" s="183" t="s">
        <v>131</v>
      </c>
      <c r="E113" s="184" t="s">
        <v>287</v>
      </c>
      <c r="F113" s="185" t="s">
        <v>288</v>
      </c>
      <c r="G113" s="186" t="s">
        <v>165</v>
      </c>
      <c r="H113" s="187">
        <v>105.3</v>
      </c>
      <c r="I113" s="188"/>
      <c r="J113" s="189">
        <f>ROUND(I113*H113,2)</f>
        <v>0</v>
      </c>
      <c r="K113" s="185" t="s">
        <v>152</v>
      </c>
      <c r="L113" s="42"/>
      <c r="M113" s="190" t="s">
        <v>19</v>
      </c>
      <c r="N113" s="191" t="s">
        <v>42</v>
      </c>
      <c r="O113" s="82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4" t="s">
        <v>135</v>
      </c>
      <c r="AT113" s="194" t="s">
        <v>131</v>
      </c>
      <c r="AU113" s="194" t="s">
        <v>71</v>
      </c>
      <c r="AY113" s="15" t="s">
        <v>136</v>
      </c>
      <c r="BE113" s="195">
        <f>IF(N113="základní",J113,0)</f>
        <v>0</v>
      </c>
      <c r="BF113" s="195">
        <f>IF(N113="snížená",J113,0)</f>
        <v>0</v>
      </c>
      <c r="BG113" s="195">
        <f>IF(N113="zákl. přenesená",J113,0)</f>
        <v>0</v>
      </c>
      <c r="BH113" s="195">
        <f>IF(N113="sníž. přenesená",J113,0)</f>
        <v>0</v>
      </c>
      <c r="BI113" s="195">
        <f>IF(N113="nulová",J113,0)</f>
        <v>0</v>
      </c>
      <c r="BJ113" s="15" t="s">
        <v>78</v>
      </c>
      <c r="BK113" s="195">
        <f>ROUND(I113*H113,2)</f>
        <v>0</v>
      </c>
      <c r="BL113" s="15" t="s">
        <v>135</v>
      </c>
      <c r="BM113" s="194" t="s">
        <v>201</v>
      </c>
    </row>
    <row r="114" s="2" customFormat="1">
      <c r="A114" s="36"/>
      <c r="B114" s="37"/>
      <c r="C114" s="38"/>
      <c r="D114" s="196" t="s">
        <v>137</v>
      </c>
      <c r="E114" s="38"/>
      <c r="F114" s="197" t="s">
        <v>290</v>
      </c>
      <c r="G114" s="38"/>
      <c r="H114" s="38"/>
      <c r="I114" s="198"/>
      <c r="J114" s="38"/>
      <c r="K114" s="38"/>
      <c r="L114" s="42"/>
      <c r="M114" s="199"/>
      <c r="N114" s="20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137</v>
      </c>
      <c r="AU114" s="15" t="s">
        <v>71</v>
      </c>
    </row>
    <row r="115" s="2" customFormat="1">
      <c r="A115" s="36"/>
      <c r="B115" s="37"/>
      <c r="C115" s="38"/>
      <c r="D115" s="233" t="s">
        <v>155</v>
      </c>
      <c r="E115" s="38"/>
      <c r="F115" s="234" t="s">
        <v>291</v>
      </c>
      <c r="G115" s="38"/>
      <c r="H115" s="38"/>
      <c r="I115" s="198"/>
      <c r="J115" s="38"/>
      <c r="K115" s="38"/>
      <c r="L115" s="42"/>
      <c r="M115" s="199"/>
      <c r="N115" s="200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155</v>
      </c>
      <c r="AU115" s="15" t="s">
        <v>71</v>
      </c>
    </row>
    <row r="116" s="2" customFormat="1" ht="16.5" customHeight="1">
      <c r="A116" s="36"/>
      <c r="B116" s="37"/>
      <c r="C116" s="183" t="s">
        <v>166</v>
      </c>
      <c r="D116" s="183" t="s">
        <v>131</v>
      </c>
      <c r="E116" s="184" t="s">
        <v>292</v>
      </c>
      <c r="F116" s="185" t="s">
        <v>293</v>
      </c>
      <c r="G116" s="186" t="s">
        <v>165</v>
      </c>
      <c r="H116" s="187">
        <v>105.3</v>
      </c>
      <c r="I116" s="188"/>
      <c r="J116" s="189">
        <f>ROUND(I116*H116,2)</f>
        <v>0</v>
      </c>
      <c r="K116" s="185" t="s">
        <v>152</v>
      </c>
      <c r="L116" s="42"/>
      <c r="M116" s="190" t="s">
        <v>19</v>
      </c>
      <c r="N116" s="191" t="s">
        <v>42</v>
      </c>
      <c r="O116" s="82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4" t="s">
        <v>135</v>
      </c>
      <c r="AT116" s="194" t="s">
        <v>131</v>
      </c>
      <c r="AU116" s="194" t="s">
        <v>71</v>
      </c>
      <c r="AY116" s="15" t="s">
        <v>136</v>
      </c>
      <c r="BE116" s="195">
        <f>IF(N116="základní",J116,0)</f>
        <v>0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15" t="s">
        <v>78</v>
      </c>
      <c r="BK116" s="195">
        <f>ROUND(I116*H116,2)</f>
        <v>0</v>
      </c>
      <c r="BL116" s="15" t="s">
        <v>135</v>
      </c>
      <c r="BM116" s="194" t="s">
        <v>207</v>
      </c>
    </row>
    <row r="117" s="2" customFormat="1">
      <c r="A117" s="36"/>
      <c r="B117" s="37"/>
      <c r="C117" s="38"/>
      <c r="D117" s="196" t="s">
        <v>137</v>
      </c>
      <c r="E117" s="38"/>
      <c r="F117" s="197" t="s">
        <v>295</v>
      </c>
      <c r="G117" s="38"/>
      <c r="H117" s="38"/>
      <c r="I117" s="198"/>
      <c r="J117" s="38"/>
      <c r="K117" s="38"/>
      <c r="L117" s="42"/>
      <c r="M117" s="199"/>
      <c r="N117" s="200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137</v>
      </c>
      <c r="AU117" s="15" t="s">
        <v>71</v>
      </c>
    </row>
    <row r="118" s="2" customFormat="1">
      <c r="A118" s="36"/>
      <c r="B118" s="37"/>
      <c r="C118" s="38"/>
      <c r="D118" s="233" t="s">
        <v>155</v>
      </c>
      <c r="E118" s="38"/>
      <c r="F118" s="234" t="s">
        <v>296</v>
      </c>
      <c r="G118" s="38"/>
      <c r="H118" s="38"/>
      <c r="I118" s="198"/>
      <c r="J118" s="38"/>
      <c r="K118" s="38"/>
      <c r="L118" s="42"/>
      <c r="M118" s="199"/>
      <c r="N118" s="200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155</v>
      </c>
      <c r="AU118" s="15" t="s">
        <v>71</v>
      </c>
    </row>
    <row r="119" s="2" customFormat="1" ht="21.75" customHeight="1">
      <c r="A119" s="36"/>
      <c r="B119" s="37"/>
      <c r="C119" s="183" t="s">
        <v>194</v>
      </c>
      <c r="D119" s="183" t="s">
        <v>131</v>
      </c>
      <c r="E119" s="184" t="s">
        <v>298</v>
      </c>
      <c r="F119" s="185" t="s">
        <v>299</v>
      </c>
      <c r="G119" s="186" t="s">
        <v>165</v>
      </c>
      <c r="H119" s="187">
        <v>105.3</v>
      </c>
      <c r="I119" s="188"/>
      <c r="J119" s="189">
        <f>ROUND(I119*H119,2)</f>
        <v>0</v>
      </c>
      <c r="K119" s="185" t="s">
        <v>152</v>
      </c>
      <c r="L119" s="42"/>
      <c r="M119" s="190" t="s">
        <v>19</v>
      </c>
      <c r="N119" s="191" t="s">
        <v>42</v>
      </c>
      <c r="O119" s="82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4" t="s">
        <v>135</v>
      </c>
      <c r="AT119" s="194" t="s">
        <v>131</v>
      </c>
      <c r="AU119" s="194" t="s">
        <v>71</v>
      </c>
      <c r="AY119" s="15" t="s">
        <v>136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5" t="s">
        <v>78</v>
      </c>
      <c r="BK119" s="195">
        <f>ROUND(I119*H119,2)</f>
        <v>0</v>
      </c>
      <c r="BL119" s="15" t="s">
        <v>135</v>
      </c>
      <c r="BM119" s="194" t="s">
        <v>209</v>
      </c>
    </row>
    <row r="120" s="2" customFormat="1">
      <c r="A120" s="36"/>
      <c r="B120" s="37"/>
      <c r="C120" s="38"/>
      <c r="D120" s="196" t="s">
        <v>137</v>
      </c>
      <c r="E120" s="38"/>
      <c r="F120" s="197" t="s">
        <v>301</v>
      </c>
      <c r="G120" s="38"/>
      <c r="H120" s="38"/>
      <c r="I120" s="198"/>
      <c r="J120" s="38"/>
      <c r="K120" s="38"/>
      <c r="L120" s="42"/>
      <c r="M120" s="199"/>
      <c r="N120" s="200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137</v>
      </c>
      <c r="AU120" s="15" t="s">
        <v>71</v>
      </c>
    </row>
    <row r="121" s="2" customFormat="1">
      <c r="A121" s="36"/>
      <c r="B121" s="37"/>
      <c r="C121" s="38"/>
      <c r="D121" s="233" t="s">
        <v>155</v>
      </c>
      <c r="E121" s="38"/>
      <c r="F121" s="234" t="s">
        <v>302</v>
      </c>
      <c r="G121" s="38"/>
      <c r="H121" s="38"/>
      <c r="I121" s="198"/>
      <c r="J121" s="38"/>
      <c r="K121" s="38"/>
      <c r="L121" s="42"/>
      <c r="M121" s="199"/>
      <c r="N121" s="200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155</v>
      </c>
      <c r="AU121" s="15" t="s">
        <v>71</v>
      </c>
    </row>
    <row r="122" s="2" customFormat="1" ht="24.15" customHeight="1">
      <c r="A122" s="36"/>
      <c r="B122" s="37"/>
      <c r="C122" s="183" t="s">
        <v>172</v>
      </c>
      <c r="D122" s="183" t="s">
        <v>131</v>
      </c>
      <c r="E122" s="184" t="s">
        <v>303</v>
      </c>
      <c r="F122" s="185" t="s">
        <v>304</v>
      </c>
      <c r="G122" s="186" t="s">
        <v>165</v>
      </c>
      <c r="H122" s="187">
        <v>1579.5</v>
      </c>
      <c r="I122" s="188"/>
      <c r="J122" s="189">
        <f>ROUND(I122*H122,2)</f>
        <v>0</v>
      </c>
      <c r="K122" s="185" t="s">
        <v>152</v>
      </c>
      <c r="L122" s="42"/>
      <c r="M122" s="190" t="s">
        <v>19</v>
      </c>
      <c r="N122" s="191" t="s">
        <v>42</v>
      </c>
      <c r="O122" s="82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4" t="s">
        <v>135</v>
      </c>
      <c r="AT122" s="194" t="s">
        <v>131</v>
      </c>
      <c r="AU122" s="194" t="s">
        <v>71</v>
      </c>
      <c r="AY122" s="15" t="s">
        <v>136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5" t="s">
        <v>78</v>
      </c>
      <c r="BK122" s="195">
        <f>ROUND(I122*H122,2)</f>
        <v>0</v>
      </c>
      <c r="BL122" s="15" t="s">
        <v>135</v>
      </c>
      <c r="BM122" s="194" t="s">
        <v>213</v>
      </c>
    </row>
    <row r="123" s="2" customFormat="1">
      <c r="A123" s="36"/>
      <c r="B123" s="37"/>
      <c r="C123" s="38"/>
      <c r="D123" s="196" t="s">
        <v>137</v>
      </c>
      <c r="E123" s="38"/>
      <c r="F123" s="197" t="s">
        <v>306</v>
      </c>
      <c r="G123" s="38"/>
      <c r="H123" s="38"/>
      <c r="I123" s="198"/>
      <c r="J123" s="38"/>
      <c r="K123" s="38"/>
      <c r="L123" s="42"/>
      <c r="M123" s="199"/>
      <c r="N123" s="20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137</v>
      </c>
      <c r="AU123" s="15" t="s">
        <v>71</v>
      </c>
    </row>
    <row r="124" s="2" customFormat="1">
      <c r="A124" s="36"/>
      <c r="B124" s="37"/>
      <c r="C124" s="38"/>
      <c r="D124" s="233" t="s">
        <v>155</v>
      </c>
      <c r="E124" s="38"/>
      <c r="F124" s="234" t="s">
        <v>307</v>
      </c>
      <c r="G124" s="38"/>
      <c r="H124" s="38"/>
      <c r="I124" s="198"/>
      <c r="J124" s="38"/>
      <c r="K124" s="38"/>
      <c r="L124" s="42"/>
      <c r="M124" s="199"/>
      <c r="N124" s="200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155</v>
      </c>
      <c r="AU124" s="15" t="s">
        <v>71</v>
      </c>
    </row>
    <row r="125" s="2" customFormat="1" ht="16.5" customHeight="1">
      <c r="A125" s="36"/>
      <c r="B125" s="37"/>
      <c r="C125" s="183" t="s">
        <v>204</v>
      </c>
      <c r="D125" s="183" t="s">
        <v>131</v>
      </c>
      <c r="E125" s="184" t="s">
        <v>309</v>
      </c>
      <c r="F125" s="185" t="s">
        <v>310</v>
      </c>
      <c r="G125" s="186" t="s">
        <v>165</v>
      </c>
      <c r="H125" s="187">
        <v>105.3</v>
      </c>
      <c r="I125" s="188"/>
      <c r="J125" s="189">
        <f>ROUND(I125*H125,2)</f>
        <v>0</v>
      </c>
      <c r="K125" s="185" t="s">
        <v>152</v>
      </c>
      <c r="L125" s="42"/>
      <c r="M125" s="190" t="s">
        <v>19</v>
      </c>
      <c r="N125" s="191" t="s">
        <v>42</v>
      </c>
      <c r="O125" s="82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4" t="s">
        <v>135</v>
      </c>
      <c r="AT125" s="194" t="s">
        <v>131</v>
      </c>
      <c r="AU125" s="194" t="s">
        <v>71</v>
      </c>
      <c r="AY125" s="15" t="s">
        <v>136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5" t="s">
        <v>78</v>
      </c>
      <c r="BK125" s="195">
        <f>ROUND(I125*H125,2)</f>
        <v>0</v>
      </c>
      <c r="BL125" s="15" t="s">
        <v>135</v>
      </c>
      <c r="BM125" s="194" t="s">
        <v>216</v>
      </c>
    </row>
    <row r="126" s="2" customFormat="1">
      <c r="A126" s="36"/>
      <c r="B126" s="37"/>
      <c r="C126" s="38"/>
      <c r="D126" s="196" t="s">
        <v>137</v>
      </c>
      <c r="E126" s="38"/>
      <c r="F126" s="197" t="s">
        <v>312</v>
      </c>
      <c r="G126" s="38"/>
      <c r="H126" s="38"/>
      <c r="I126" s="198"/>
      <c r="J126" s="38"/>
      <c r="K126" s="38"/>
      <c r="L126" s="42"/>
      <c r="M126" s="199"/>
      <c r="N126" s="200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137</v>
      </c>
      <c r="AU126" s="15" t="s">
        <v>71</v>
      </c>
    </row>
    <row r="127" s="2" customFormat="1">
      <c r="A127" s="36"/>
      <c r="B127" s="37"/>
      <c r="C127" s="38"/>
      <c r="D127" s="233" t="s">
        <v>155</v>
      </c>
      <c r="E127" s="38"/>
      <c r="F127" s="234" t="s">
        <v>313</v>
      </c>
      <c r="G127" s="38"/>
      <c r="H127" s="38"/>
      <c r="I127" s="198"/>
      <c r="J127" s="38"/>
      <c r="K127" s="38"/>
      <c r="L127" s="42"/>
      <c r="M127" s="199"/>
      <c r="N127" s="200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155</v>
      </c>
      <c r="AU127" s="15" t="s">
        <v>71</v>
      </c>
    </row>
    <row r="128" s="2" customFormat="1" ht="16.5" customHeight="1">
      <c r="A128" s="36"/>
      <c r="B128" s="37"/>
      <c r="C128" s="183" t="s">
        <v>177</v>
      </c>
      <c r="D128" s="183" t="s">
        <v>131</v>
      </c>
      <c r="E128" s="184" t="s">
        <v>320</v>
      </c>
      <c r="F128" s="185" t="s">
        <v>321</v>
      </c>
      <c r="G128" s="186" t="s">
        <v>160</v>
      </c>
      <c r="H128" s="187">
        <v>5</v>
      </c>
      <c r="I128" s="188"/>
      <c r="J128" s="189">
        <f>ROUND(I128*H128,2)</f>
        <v>0</v>
      </c>
      <c r="K128" s="185" t="s">
        <v>152</v>
      </c>
      <c r="L128" s="42"/>
      <c r="M128" s="190" t="s">
        <v>19</v>
      </c>
      <c r="N128" s="191" t="s">
        <v>42</v>
      </c>
      <c r="O128" s="82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4" t="s">
        <v>135</v>
      </c>
      <c r="AT128" s="194" t="s">
        <v>131</v>
      </c>
      <c r="AU128" s="194" t="s">
        <v>71</v>
      </c>
      <c r="AY128" s="15" t="s">
        <v>136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5" t="s">
        <v>78</v>
      </c>
      <c r="BK128" s="195">
        <f>ROUND(I128*H128,2)</f>
        <v>0</v>
      </c>
      <c r="BL128" s="15" t="s">
        <v>135</v>
      </c>
      <c r="BM128" s="194" t="s">
        <v>220</v>
      </c>
    </row>
    <row r="129" s="2" customFormat="1">
      <c r="A129" s="36"/>
      <c r="B129" s="37"/>
      <c r="C129" s="38"/>
      <c r="D129" s="196" t="s">
        <v>137</v>
      </c>
      <c r="E129" s="38"/>
      <c r="F129" s="197" t="s">
        <v>323</v>
      </c>
      <c r="G129" s="38"/>
      <c r="H129" s="38"/>
      <c r="I129" s="198"/>
      <c r="J129" s="38"/>
      <c r="K129" s="38"/>
      <c r="L129" s="42"/>
      <c r="M129" s="199"/>
      <c r="N129" s="20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137</v>
      </c>
      <c r="AU129" s="15" t="s">
        <v>71</v>
      </c>
    </row>
    <row r="130" s="2" customFormat="1">
      <c r="A130" s="36"/>
      <c r="B130" s="37"/>
      <c r="C130" s="38"/>
      <c r="D130" s="233" t="s">
        <v>155</v>
      </c>
      <c r="E130" s="38"/>
      <c r="F130" s="234" t="s">
        <v>324</v>
      </c>
      <c r="G130" s="38"/>
      <c r="H130" s="38"/>
      <c r="I130" s="198"/>
      <c r="J130" s="38"/>
      <c r="K130" s="38"/>
      <c r="L130" s="42"/>
      <c r="M130" s="199"/>
      <c r="N130" s="200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155</v>
      </c>
      <c r="AU130" s="15" t="s">
        <v>71</v>
      </c>
    </row>
    <row r="131" s="2" customFormat="1" ht="16.5" customHeight="1">
      <c r="A131" s="36"/>
      <c r="B131" s="37"/>
      <c r="C131" s="183" t="s">
        <v>8</v>
      </c>
      <c r="D131" s="183" t="s">
        <v>131</v>
      </c>
      <c r="E131" s="184" t="s">
        <v>325</v>
      </c>
      <c r="F131" s="185" t="s">
        <v>326</v>
      </c>
      <c r="G131" s="186" t="s">
        <v>160</v>
      </c>
      <c r="H131" s="187">
        <v>120</v>
      </c>
      <c r="I131" s="188"/>
      <c r="J131" s="189">
        <f>ROUND(I131*H131,2)</f>
        <v>0</v>
      </c>
      <c r="K131" s="185" t="s">
        <v>152</v>
      </c>
      <c r="L131" s="42"/>
      <c r="M131" s="190" t="s">
        <v>19</v>
      </c>
      <c r="N131" s="191" t="s">
        <v>42</v>
      </c>
      <c r="O131" s="82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4" t="s">
        <v>135</v>
      </c>
      <c r="AT131" s="194" t="s">
        <v>131</v>
      </c>
      <c r="AU131" s="194" t="s">
        <v>71</v>
      </c>
      <c r="AY131" s="15" t="s">
        <v>136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5" t="s">
        <v>78</v>
      </c>
      <c r="BK131" s="195">
        <f>ROUND(I131*H131,2)</f>
        <v>0</v>
      </c>
      <c r="BL131" s="15" t="s">
        <v>135</v>
      </c>
      <c r="BM131" s="194" t="s">
        <v>229</v>
      </c>
    </row>
    <row r="132" s="2" customFormat="1">
      <c r="A132" s="36"/>
      <c r="B132" s="37"/>
      <c r="C132" s="38"/>
      <c r="D132" s="196" t="s">
        <v>137</v>
      </c>
      <c r="E132" s="38"/>
      <c r="F132" s="197" t="s">
        <v>328</v>
      </c>
      <c r="G132" s="38"/>
      <c r="H132" s="38"/>
      <c r="I132" s="198"/>
      <c r="J132" s="38"/>
      <c r="K132" s="38"/>
      <c r="L132" s="42"/>
      <c r="M132" s="199"/>
      <c r="N132" s="200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137</v>
      </c>
      <c r="AU132" s="15" t="s">
        <v>71</v>
      </c>
    </row>
    <row r="133" s="2" customFormat="1">
      <c r="A133" s="36"/>
      <c r="B133" s="37"/>
      <c r="C133" s="38"/>
      <c r="D133" s="233" t="s">
        <v>155</v>
      </c>
      <c r="E133" s="38"/>
      <c r="F133" s="234" t="s">
        <v>329</v>
      </c>
      <c r="G133" s="38"/>
      <c r="H133" s="38"/>
      <c r="I133" s="198"/>
      <c r="J133" s="38"/>
      <c r="K133" s="38"/>
      <c r="L133" s="42"/>
      <c r="M133" s="199"/>
      <c r="N133" s="200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155</v>
      </c>
      <c r="AU133" s="15" t="s">
        <v>71</v>
      </c>
    </row>
    <row r="134" s="2" customFormat="1" ht="16.5" customHeight="1">
      <c r="A134" s="36"/>
      <c r="B134" s="37"/>
      <c r="C134" s="183" t="s">
        <v>184</v>
      </c>
      <c r="D134" s="183" t="s">
        <v>131</v>
      </c>
      <c r="E134" s="184" t="s">
        <v>331</v>
      </c>
      <c r="F134" s="185" t="s">
        <v>332</v>
      </c>
      <c r="G134" s="186" t="s">
        <v>196</v>
      </c>
      <c r="H134" s="187">
        <v>0.62</v>
      </c>
      <c r="I134" s="188"/>
      <c r="J134" s="189">
        <f>ROUND(I134*H134,2)</f>
        <v>0</v>
      </c>
      <c r="K134" s="185" t="s">
        <v>152</v>
      </c>
      <c r="L134" s="42"/>
      <c r="M134" s="190" t="s">
        <v>19</v>
      </c>
      <c r="N134" s="191" t="s">
        <v>42</v>
      </c>
      <c r="O134" s="82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4" t="s">
        <v>135</v>
      </c>
      <c r="AT134" s="194" t="s">
        <v>131</v>
      </c>
      <c r="AU134" s="194" t="s">
        <v>71</v>
      </c>
      <c r="AY134" s="15" t="s">
        <v>136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5" t="s">
        <v>78</v>
      </c>
      <c r="BK134" s="195">
        <f>ROUND(I134*H134,2)</f>
        <v>0</v>
      </c>
      <c r="BL134" s="15" t="s">
        <v>135</v>
      </c>
      <c r="BM134" s="194" t="s">
        <v>238</v>
      </c>
    </row>
    <row r="135" s="2" customFormat="1">
      <c r="A135" s="36"/>
      <c r="B135" s="37"/>
      <c r="C135" s="38"/>
      <c r="D135" s="196" t="s">
        <v>137</v>
      </c>
      <c r="E135" s="38"/>
      <c r="F135" s="197" t="s">
        <v>334</v>
      </c>
      <c r="G135" s="38"/>
      <c r="H135" s="38"/>
      <c r="I135" s="198"/>
      <c r="J135" s="38"/>
      <c r="K135" s="38"/>
      <c r="L135" s="42"/>
      <c r="M135" s="199"/>
      <c r="N135" s="200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137</v>
      </c>
      <c r="AU135" s="15" t="s">
        <v>71</v>
      </c>
    </row>
    <row r="136" s="2" customFormat="1">
      <c r="A136" s="36"/>
      <c r="B136" s="37"/>
      <c r="C136" s="38"/>
      <c r="D136" s="233" t="s">
        <v>155</v>
      </c>
      <c r="E136" s="38"/>
      <c r="F136" s="234" t="s">
        <v>335</v>
      </c>
      <c r="G136" s="38"/>
      <c r="H136" s="38"/>
      <c r="I136" s="198"/>
      <c r="J136" s="38"/>
      <c r="K136" s="38"/>
      <c r="L136" s="42"/>
      <c r="M136" s="199"/>
      <c r="N136" s="200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155</v>
      </c>
      <c r="AU136" s="15" t="s">
        <v>71</v>
      </c>
    </row>
    <row r="137" s="2" customFormat="1" ht="16.5" customHeight="1">
      <c r="A137" s="36"/>
      <c r="B137" s="37"/>
      <c r="C137" s="183" t="s">
        <v>217</v>
      </c>
      <c r="D137" s="183" t="s">
        <v>131</v>
      </c>
      <c r="E137" s="184" t="s">
        <v>314</v>
      </c>
      <c r="F137" s="185" t="s">
        <v>315</v>
      </c>
      <c r="G137" s="186" t="s">
        <v>196</v>
      </c>
      <c r="H137" s="187">
        <v>210.59999999999999</v>
      </c>
      <c r="I137" s="188"/>
      <c r="J137" s="189">
        <f>ROUND(I137*H137,2)</f>
        <v>0</v>
      </c>
      <c r="K137" s="185" t="s">
        <v>152</v>
      </c>
      <c r="L137" s="42"/>
      <c r="M137" s="190" t="s">
        <v>19</v>
      </c>
      <c r="N137" s="191" t="s">
        <v>42</v>
      </c>
      <c r="O137" s="82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4" t="s">
        <v>135</v>
      </c>
      <c r="AT137" s="194" t="s">
        <v>131</v>
      </c>
      <c r="AU137" s="194" t="s">
        <v>71</v>
      </c>
      <c r="AY137" s="15" t="s">
        <v>136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5" t="s">
        <v>78</v>
      </c>
      <c r="BK137" s="195">
        <f>ROUND(I137*H137,2)</f>
        <v>0</v>
      </c>
      <c r="BL137" s="15" t="s">
        <v>135</v>
      </c>
      <c r="BM137" s="194" t="s">
        <v>243</v>
      </c>
    </row>
    <row r="138" s="2" customFormat="1">
      <c r="A138" s="36"/>
      <c r="B138" s="37"/>
      <c r="C138" s="38"/>
      <c r="D138" s="196" t="s">
        <v>137</v>
      </c>
      <c r="E138" s="38"/>
      <c r="F138" s="197" t="s">
        <v>317</v>
      </c>
      <c r="G138" s="38"/>
      <c r="H138" s="38"/>
      <c r="I138" s="198"/>
      <c r="J138" s="38"/>
      <c r="K138" s="38"/>
      <c r="L138" s="42"/>
      <c r="M138" s="199"/>
      <c r="N138" s="200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137</v>
      </c>
      <c r="AU138" s="15" t="s">
        <v>71</v>
      </c>
    </row>
    <row r="139" s="2" customFormat="1">
      <c r="A139" s="36"/>
      <c r="B139" s="37"/>
      <c r="C139" s="38"/>
      <c r="D139" s="233" t="s">
        <v>155</v>
      </c>
      <c r="E139" s="38"/>
      <c r="F139" s="234" t="s">
        <v>318</v>
      </c>
      <c r="G139" s="38"/>
      <c r="H139" s="38"/>
      <c r="I139" s="198"/>
      <c r="J139" s="38"/>
      <c r="K139" s="38"/>
      <c r="L139" s="42"/>
      <c r="M139" s="245"/>
      <c r="N139" s="246"/>
      <c r="O139" s="247"/>
      <c r="P139" s="247"/>
      <c r="Q139" s="247"/>
      <c r="R139" s="247"/>
      <c r="S139" s="247"/>
      <c r="T139" s="248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155</v>
      </c>
      <c r="AU139" s="15" t="s">
        <v>71</v>
      </c>
    </row>
    <row r="140" s="2" customFormat="1" ht="6.96" customHeight="1">
      <c r="A140" s="36"/>
      <c r="B140" s="57"/>
      <c r="C140" s="58"/>
      <c r="D140" s="58"/>
      <c r="E140" s="58"/>
      <c r="F140" s="58"/>
      <c r="G140" s="58"/>
      <c r="H140" s="58"/>
      <c r="I140" s="58"/>
      <c r="J140" s="58"/>
      <c r="K140" s="58"/>
      <c r="L140" s="42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sheet="1" autoFilter="0" formatColumns="0" formatRows="0" objects="1" scenarios="1" spinCount="100000" saltValue="cKM2PkDEuhXiwDfOzycVS17K47UUTkUMO3EO+sDwYzajDPZy3NyYhYQeLrq2NPC/2VoDCxvkB3VOSWdPVlAg7A==" hashValue="Yr/WGvK1wxW71F7ypi/u6yxuXwLtCqXbEYsD01fLc5EsziePzyg2oJCzyOPeXPLeO6O4uNyNGP+jLF2jX3aaVg==" algorithmName="SHA-512" password="CC35"/>
  <autoFilter ref="C84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94" r:id="rId1" display="https://podminky.urs.cz/item/CS_URS_2023_01/113311121"/>
    <hyperlink ref="F99" r:id="rId2" display="https://podminky.urs.cz/item/CS_URS_2023_01/112201134"/>
    <hyperlink ref="F102" r:id="rId3" display="https://podminky.urs.cz/item/CS_URS_2023_01/155211122"/>
    <hyperlink ref="F105" r:id="rId4" display="https://podminky.urs.cz/item/CS_URS_2023_01/122411101"/>
    <hyperlink ref="F108" r:id="rId5" display="https://podminky.urs.cz/item/CS_URS_2023_01/043203003"/>
    <hyperlink ref="F112" r:id="rId6" display="https://podminky.urs.cz/item/CS_URS_2023_01/162632511"/>
    <hyperlink ref="F115" r:id="rId7" display="https://podminky.urs.cz/item/CS_URS_2023_01/167151112"/>
    <hyperlink ref="F118" r:id="rId8" display="https://podminky.urs.cz/item/CS_URS_2023_01/167151122"/>
    <hyperlink ref="F121" r:id="rId9" display="https://podminky.urs.cz/item/CS_URS_2023_01/162751137"/>
    <hyperlink ref="F124" r:id="rId10" display="https://podminky.urs.cz/item/CS_URS_2023_01/162751139"/>
    <hyperlink ref="F127" r:id="rId11" display="https://podminky.urs.cz/item/CS_URS_2023_01/171251201"/>
    <hyperlink ref="F130" r:id="rId12" display="https://podminky.urs.cz/item/CS_URS_2023_01/162201422"/>
    <hyperlink ref="F133" r:id="rId13" display="https://podminky.urs.cz/item/CS_URS_2023_01/162301972"/>
    <hyperlink ref="F136" r:id="rId14" display="https://podminky.urs.cz/item/CS_URS_2023_01/997013635"/>
    <hyperlink ref="F139" r:id="rId15" display="https://podminky.urs.cz/item/CS_URS_2023_01/1712012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80</v>
      </c>
    </row>
    <row r="4" s="1" customFormat="1" ht="24.96" customHeight="1">
      <c r="B4" s="18"/>
      <c r="D4" s="138" t="s">
        <v>109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16.5" customHeight="1">
      <c r="B7" s="18"/>
      <c r="E7" s="141" t="str">
        <f>'Rekapitulace stavby'!K6</f>
        <v>Oprava skalních zářezů na trati 160 v úseku Kaznějov - Plasy</v>
      </c>
      <c r="F7" s="140"/>
      <c r="G7" s="140"/>
      <c r="H7" s="140"/>
      <c r="L7" s="18"/>
    </row>
    <row r="8" s="1" customFormat="1" ht="12" customHeight="1">
      <c r="B8" s="18"/>
      <c r="D8" s="140" t="s">
        <v>110</v>
      </c>
      <c r="L8" s="18"/>
    </row>
    <row r="9" s="2" customFormat="1" ht="16.5" customHeight="1">
      <c r="A9" s="36"/>
      <c r="B9" s="42"/>
      <c r="C9" s="36"/>
      <c r="D9" s="36"/>
      <c r="E9" s="141" t="s">
        <v>412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112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415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19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21</v>
      </c>
      <c r="E14" s="36"/>
      <c r="F14" s="131" t="s">
        <v>22</v>
      </c>
      <c r="G14" s="36"/>
      <c r="H14" s="36"/>
      <c r="I14" s="140" t="s">
        <v>23</v>
      </c>
      <c r="J14" s="144" t="str">
        <f>'Rekapitulace stavby'!AN8</f>
        <v>25. 4. 2023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25</v>
      </c>
      <c r="E16" s="36"/>
      <c r="F16" s="36"/>
      <c r="G16" s="36"/>
      <c r="H16" s="36"/>
      <c r="I16" s="140" t="s">
        <v>26</v>
      </c>
      <c r="J16" s="131" t="str">
        <f>IF('Rekapitulace stavby'!AN10="","",'Rekapitulace stavby'!AN10)</f>
        <v/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tr">
        <f>IF('Rekapitulace stavby'!E11="","",'Rekapitulace stavby'!E11)</f>
        <v>Správa železnic s.o. - OŘ Plzeň</v>
      </c>
      <c r="F17" s="36"/>
      <c r="G17" s="36"/>
      <c r="H17" s="36"/>
      <c r="I17" s="140" t="s">
        <v>28</v>
      </c>
      <c r="J17" s="131" t="str">
        <f>IF('Rekapitulace stavby'!AN11="","",'Rekapitulace stavby'!AN11)</f>
        <v/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29</v>
      </c>
      <c r="E19" s="36"/>
      <c r="F19" s="36"/>
      <c r="G19" s="36"/>
      <c r="H19" s="36"/>
      <c r="I19" s="140" t="s">
        <v>26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28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31</v>
      </c>
      <c r="E22" s="36"/>
      <c r="F22" s="36"/>
      <c r="G22" s="36"/>
      <c r="H22" s="36"/>
      <c r="I22" s="140" t="s">
        <v>26</v>
      </c>
      <c r="J22" s="131" t="str">
        <f>IF('Rekapitulace stavby'!AN16="","",'Rekapitulace stavby'!AN16)</f>
        <v/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tr">
        <f>IF('Rekapitulace stavby'!E17="","",'Rekapitulace stavby'!E17)</f>
        <v xml:space="preserve"> </v>
      </c>
      <c r="F23" s="36"/>
      <c r="G23" s="36"/>
      <c r="H23" s="36"/>
      <c r="I23" s="140" t="s">
        <v>28</v>
      </c>
      <c r="J23" s="131" t="str">
        <f>IF('Rekapitulace stavby'!AN17="","",'Rekapitulace stavby'!AN17)</f>
        <v/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34</v>
      </c>
      <c r="E25" s="36"/>
      <c r="F25" s="36"/>
      <c r="G25" s="36"/>
      <c r="H25" s="36"/>
      <c r="I25" s="140" t="s">
        <v>26</v>
      </c>
      <c r="J25" s="131" t="str">
        <f>IF('Rekapitulace stavby'!AN19="","",'Rekapitulace stavby'!AN19)</f>
        <v/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tr">
        <f>IF('Rekapitulace stavby'!E20="","",'Rekapitulace stavby'!E20)</f>
        <v xml:space="preserve"> </v>
      </c>
      <c r="F26" s="36"/>
      <c r="G26" s="36"/>
      <c r="H26" s="36"/>
      <c r="I26" s="140" t="s">
        <v>28</v>
      </c>
      <c r="J26" s="131" t="str">
        <f>IF('Rekapitulace stavby'!AN20="","",'Rekapitulace stavby'!AN20)</f>
        <v/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35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19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37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39</v>
      </c>
      <c r="G34" s="36"/>
      <c r="H34" s="36"/>
      <c r="I34" s="152" t="s">
        <v>38</v>
      </c>
      <c r="J34" s="152" t="s">
        <v>40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41</v>
      </c>
      <c r="E35" s="140" t="s">
        <v>42</v>
      </c>
      <c r="F35" s="154">
        <f>ROUND((SUM(BE85:BE107)),  2)</f>
        <v>0</v>
      </c>
      <c r="G35" s="36"/>
      <c r="H35" s="36"/>
      <c r="I35" s="155">
        <v>0.20999999999999999</v>
      </c>
      <c r="J35" s="154">
        <f>ROUND(((SUM(BE85:BE107))*I35),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43</v>
      </c>
      <c r="F36" s="154">
        <f>ROUND((SUM(BF85:BF107)),  2)</f>
        <v>0</v>
      </c>
      <c r="G36" s="36"/>
      <c r="H36" s="36"/>
      <c r="I36" s="155">
        <v>0.14999999999999999</v>
      </c>
      <c r="J36" s="154">
        <f>ROUND(((SUM(BF85:BF107))*I36),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44</v>
      </c>
      <c r="F37" s="154">
        <f>ROUND((SUM(BG85:BG107)),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45</v>
      </c>
      <c r="F38" s="154">
        <f>ROUND((SUM(BH85:BH107)),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46</v>
      </c>
      <c r="F39" s="154">
        <f>ROUND((SUM(BI85:BI107)),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114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7" t="str">
        <f>E7</f>
        <v>Oprava skalních zářezů na trati 160 v úseku Kaznějov - Plasy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110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412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112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 4.2 - VON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>TO Třemošná</v>
      </c>
      <c r="G56" s="38"/>
      <c r="H56" s="38"/>
      <c r="I56" s="30" t="s">
        <v>23</v>
      </c>
      <c r="J56" s="70" t="str">
        <f>IF(J14="","",J14)</f>
        <v>25. 4. 2023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Správa železnic s.o. - OŘ Plzeň</v>
      </c>
      <c r="G58" s="38"/>
      <c r="H58" s="38"/>
      <c r="I58" s="30" t="s">
        <v>31</v>
      </c>
      <c r="J58" s="34" t="str">
        <f>E23</f>
        <v xml:space="preserve"> 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29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 xml:space="preserve"> 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115</v>
      </c>
      <c r="D61" s="169"/>
      <c r="E61" s="169"/>
      <c r="F61" s="169"/>
      <c r="G61" s="169"/>
      <c r="H61" s="169"/>
      <c r="I61" s="169"/>
      <c r="J61" s="170" t="s">
        <v>116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69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117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118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7" t="str">
        <f>E7</f>
        <v>Oprava skalních zářezů na trati 160 v úseku Kaznějov - Plasy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110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412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112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 4.2 - VON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F14</f>
        <v>TO Třemošná</v>
      </c>
      <c r="G79" s="38"/>
      <c r="H79" s="38"/>
      <c r="I79" s="30" t="s">
        <v>23</v>
      </c>
      <c r="J79" s="70" t="str">
        <f>IF(J14="","",J14)</f>
        <v>25. 4. 2023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E17</f>
        <v>Správa železnic s.o. - OŘ Plzeň</v>
      </c>
      <c r="G81" s="38"/>
      <c r="H81" s="38"/>
      <c r="I81" s="30" t="s">
        <v>31</v>
      </c>
      <c r="J81" s="34" t="str">
        <f>E23</f>
        <v xml:space="preserve"> 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IF(E20="","",E20)</f>
        <v>Vyplň údaj</v>
      </c>
      <c r="G82" s="38"/>
      <c r="H82" s="38"/>
      <c r="I82" s="30" t="s">
        <v>34</v>
      </c>
      <c r="J82" s="34" t="str">
        <f>E26</f>
        <v xml:space="preserve"> 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119</v>
      </c>
      <c r="D84" s="175" t="s">
        <v>56</v>
      </c>
      <c r="E84" s="175" t="s">
        <v>52</v>
      </c>
      <c r="F84" s="175" t="s">
        <v>53</v>
      </c>
      <c r="G84" s="175" t="s">
        <v>120</v>
      </c>
      <c r="H84" s="175" t="s">
        <v>121</v>
      </c>
      <c r="I84" s="175" t="s">
        <v>122</v>
      </c>
      <c r="J84" s="175" t="s">
        <v>116</v>
      </c>
      <c r="K84" s="176" t="s">
        <v>123</v>
      </c>
      <c r="L84" s="177"/>
      <c r="M84" s="90" t="s">
        <v>19</v>
      </c>
      <c r="N84" s="91" t="s">
        <v>41</v>
      </c>
      <c r="O84" s="91" t="s">
        <v>124</v>
      </c>
      <c r="P84" s="91" t="s">
        <v>125</v>
      </c>
      <c r="Q84" s="91" t="s">
        <v>126</v>
      </c>
      <c r="R84" s="91" t="s">
        <v>127</v>
      </c>
      <c r="S84" s="91" t="s">
        <v>128</v>
      </c>
      <c r="T84" s="92" t="s">
        <v>129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130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SUM(P86:P107)</f>
        <v>0</v>
      </c>
      <c r="Q85" s="94"/>
      <c r="R85" s="180">
        <f>SUM(R86:R107)</f>
        <v>0</v>
      </c>
      <c r="S85" s="94"/>
      <c r="T85" s="181">
        <f>SUM(T86:T107)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70</v>
      </c>
      <c r="AU85" s="15" t="s">
        <v>117</v>
      </c>
      <c r="BK85" s="182">
        <f>SUM(BK86:BK107)</f>
        <v>0</v>
      </c>
    </row>
    <row r="86" s="2" customFormat="1" ht="16.5" customHeight="1">
      <c r="A86" s="36"/>
      <c r="B86" s="37"/>
      <c r="C86" s="183" t="s">
        <v>80</v>
      </c>
      <c r="D86" s="183" t="s">
        <v>131</v>
      </c>
      <c r="E86" s="184" t="s">
        <v>359</v>
      </c>
      <c r="F86" s="185" t="s">
        <v>360</v>
      </c>
      <c r="G86" s="186" t="s">
        <v>277</v>
      </c>
      <c r="H86" s="187">
        <v>1</v>
      </c>
      <c r="I86" s="188"/>
      <c r="J86" s="189">
        <f>ROUND(I86*H86,2)</f>
        <v>0</v>
      </c>
      <c r="K86" s="185" t="s">
        <v>152</v>
      </c>
      <c r="L86" s="42"/>
      <c r="M86" s="190" t="s">
        <v>19</v>
      </c>
      <c r="N86" s="191" t="s">
        <v>42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135</v>
      </c>
      <c r="AT86" s="194" t="s">
        <v>131</v>
      </c>
      <c r="AU86" s="194" t="s">
        <v>71</v>
      </c>
      <c r="AY86" s="15" t="s">
        <v>136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78</v>
      </c>
      <c r="BK86" s="195">
        <f>ROUND(I86*H86,2)</f>
        <v>0</v>
      </c>
      <c r="BL86" s="15" t="s">
        <v>135</v>
      </c>
      <c r="BM86" s="194" t="s">
        <v>416</v>
      </c>
    </row>
    <row r="87" s="2" customFormat="1">
      <c r="A87" s="36"/>
      <c r="B87" s="37"/>
      <c r="C87" s="38"/>
      <c r="D87" s="196" t="s">
        <v>137</v>
      </c>
      <c r="E87" s="38"/>
      <c r="F87" s="197" t="s">
        <v>360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137</v>
      </c>
      <c r="AU87" s="15" t="s">
        <v>71</v>
      </c>
    </row>
    <row r="88" s="2" customFormat="1">
      <c r="A88" s="36"/>
      <c r="B88" s="37"/>
      <c r="C88" s="38"/>
      <c r="D88" s="233" t="s">
        <v>155</v>
      </c>
      <c r="E88" s="38"/>
      <c r="F88" s="234" t="s">
        <v>361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155</v>
      </c>
      <c r="AU88" s="15" t="s">
        <v>71</v>
      </c>
    </row>
    <row r="89" s="2" customFormat="1" ht="16.5" customHeight="1">
      <c r="A89" s="36"/>
      <c r="B89" s="37"/>
      <c r="C89" s="183" t="s">
        <v>78</v>
      </c>
      <c r="D89" s="183" t="s">
        <v>131</v>
      </c>
      <c r="E89" s="184" t="s">
        <v>351</v>
      </c>
      <c r="F89" s="185" t="s">
        <v>352</v>
      </c>
      <c r="G89" s="186" t="s">
        <v>277</v>
      </c>
      <c r="H89" s="187">
        <v>1</v>
      </c>
      <c r="I89" s="188"/>
      <c r="J89" s="189">
        <f>ROUND(I89*H89,2)</f>
        <v>0</v>
      </c>
      <c r="K89" s="185" t="s">
        <v>152</v>
      </c>
      <c r="L89" s="42"/>
      <c r="M89" s="190" t="s">
        <v>19</v>
      </c>
      <c r="N89" s="191" t="s">
        <v>42</v>
      </c>
      <c r="O89" s="82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4" t="s">
        <v>135</v>
      </c>
      <c r="AT89" s="194" t="s">
        <v>131</v>
      </c>
      <c r="AU89" s="194" t="s">
        <v>71</v>
      </c>
      <c r="AY89" s="15" t="s">
        <v>136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5" t="s">
        <v>78</v>
      </c>
      <c r="BK89" s="195">
        <f>ROUND(I89*H89,2)</f>
        <v>0</v>
      </c>
      <c r="BL89" s="15" t="s">
        <v>135</v>
      </c>
      <c r="BM89" s="194" t="s">
        <v>417</v>
      </c>
    </row>
    <row r="90" s="2" customFormat="1">
      <c r="A90" s="36"/>
      <c r="B90" s="37"/>
      <c r="C90" s="38"/>
      <c r="D90" s="196" t="s">
        <v>137</v>
      </c>
      <c r="E90" s="38"/>
      <c r="F90" s="197" t="s">
        <v>352</v>
      </c>
      <c r="G90" s="38"/>
      <c r="H90" s="38"/>
      <c r="I90" s="198"/>
      <c r="J90" s="38"/>
      <c r="K90" s="38"/>
      <c r="L90" s="42"/>
      <c r="M90" s="199"/>
      <c r="N90" s="200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137</v>
      </c>
      <c r="AU90" s="15" t="s">
        <v>71</v>
      </c>
    </row>
    <row r="91" s="2" customFormat="1">
      <c r="A91" s="36"/>
      <c r="B91" s="37"/>
      <c r="C91" s="38"/>
      <c r="D91" s="233" t="s">
        <v>155</v>
      </c>
      <c r="E91" s="38"/>
      <c r="F91" s="234" t="s">
        <v>353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155</v>
      </c>
      <c r="AU91" s="15" t="s">
        <v>71</v>
      </c>
    </row>
    <row r="92" s="2" customFormat="1" ht="16.5" customHeight="1">
      <c r="A92" s="36"/>
      <c r="B92" s="37"/>
      <c r="C92" s="183" t="s">
        <v>141</v>
      </c>
      <c r="D92" s="183" t="s">
        <v>131</v>
      </c>
      <c r="E92" s="184" t="s">
        <v>345</v>
      </c>
      <c r="F92" s="185" t="s">
        <v>346</v>
      </c>
      <c r="G92" s="186" t="s">
        <v>277</v>
      </c>
      <c r="H92" s="187">
        <v>1</v>
      </c>
      <c r="I92" s="188"/>
      <c r="J92" s="189">
        <f>ROUND(I92*H92,2)</f>
        <v>0</v>
      </c>
      <c r="K92" s="185" t="s">
        <v>152</v>
      </c>
      <c r="L92" s="42"/>
      <c r="M92" s="190" t="s">
        <v>19</v>
      </c>
      <c r="N92" s="191" t="s">
        <v>42</v>
      </c>
      <c r="O92" s="82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4" t="s">
        <v>135</v>
      </c>
      <c r="AT92" s="194" t="s">
        <v>131</v>
      </c>
      <c r="AU92" s="194" t="s">
        <v>71</v>
      </c>
      <c r="AY92" s="15" t="s">
        <v>136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5" t="s">
        <v>78</v>
      </c>
      <c r="BK92" s="195">
        <f>ROUND(I92*H92,2)</f>
        <v>0</v>
      </c>
      <c r="BL92" s="15" t="s">
        <v>135</v>
      </c>
      <c r="BM92" s="194" t="s">
        <v>418</v>
      </c>
    </row>
    <row r="93" s="2" customFormat="1">
      <c r="A93" s="36"/>
      <c r="B93" s="37"/>
      <c r="C93" s="38"/>
      <c r="D93" s="196" t="s">
        <v>137</v>
      </c>
      <c r="E93" s="38"/>
      <c r="F93" s="197" t="s">
        <v>346</v>
      </c>
      <c r="G93" s="38"/>
      <c r="H93" s="38"/>
      <c r="I93" s="198"/>
      <c r="J93" s="38"/>
      <c r="K93" s="38"/>
      <c r="L93" s="42"/>
      <c r="M93" s="199"/>
      <c r="N93" s="200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137</v>
      </c>
      <c r="AU93" s="15" t="s">
        <v>71</v>
      </c>
    </row>
    <row r="94" s="2" customFormat="1">
      <c r="A94" s="36"/>
      <c r="B94" s="37"/>
      <c r="C94" s="38"/>
      <c r="D94" s="233" t="s">
        <v>155</v>
      </c>
      <c r="E94" s="38"/>
      <c r="F94" s="234" t="s">
        <v>347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155</v>
      </c>
      <c r="AU94" s="15" t="s">
        <v>71</v>
      </c>
    </row>
    <row r="95" s="2" customFormat="1" ht="16.5" customHeight="1">
      <c r="A95" s="36"/>
      <c r="B95" s="37"/>
      <c r="C95" s="183" t="s">
        <v>135</v>
      </c>
      <c r="D95" s="183" t="s">
        <v>131</v>
      </c>
      <c r="E95" s="184" t="s">
        <v>342</v>
      </c>
      <c r="F95" s="185" t="s">
        <v>343</v>
      </c>
      <c r="G95" s="186" t="s">
        <v>277</v>
      </c>
      <c r="H95" s="187">
        <v>1</v>
      </c>
      <c r="I95" s="188"/>
      <c r="J95" s="189">
        <f>ROUND(I95*H95,2)</f>
        <v>0</v>
      </c>
      <c r="K95" s="185" t="s">
        <v>152</v>
      </c>
      <c r="L95" s="42"/>
      <c r="M95" s="190" t="s">
        <v>19</v>
      </c>
      <c r="N95" s="191" t="s">
        <v>42</v>
      </c>
      <c r="O95" s="82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4" t="s">
        <v>135</v>
      </c>
      <c r="AT95" s="194" t="s">
        <v>131</v>
      </c>
      <c r="AU95" s="194" t="s">
        <v>71</v>
      </c>
      <c r="AY95" s="15" t="s">
        <v>136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15" t="s">
        <v>78</v>
      </c>
      <c r="BK95" s="195">
        <f>ROUND(I95*H95,2)</f>
        <v>0</v>
      </c>
      <c r="BL95" s="15" t="s">
        <v>135</v>
      </c>
      <c r="BM95" s="194" t="s">
        <v>419</v>
      </c>
    </row>
    <row r="96" s="2" customFormat="1">
      <c r="A96" s="36"/>
      <c r="B96" s="37"/>
      <c r="C96" s="38"/>
      <c r="D96" s="196" t="s">
        <v>137</v>
      </c>
      <c r="E96" s="38"/>
      <c r="F96" s="197" t="s">
        <v>343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137</v>
      </c>
      <c r="AU96" s="15" t="s">
        <v>71</v>
      </c>
    </row>
    <row r="97" s="2" customFormat="1">
      <c r="A97" s="36"/>
      <c r="B97" s="37"/>
      <c r="C97" s="38"/>
      <c r="D97" s="233" t="s">
        <v>155</v>
      </c>
      <c r="E97" s="38"/>
      <c r="F97" s="234" t="s">
        <v>344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155</v>
      </c>
      <c r="AU97" s="15" t="s">
        <v>71</v>
      </c>
    </row>
    <row r="98" s="2" customFormat="1" ht="16.5" customHeight="1">
      <c r="A98" s="36"/>
      <c r="B98" s="37"/>
      <c r="C98" s="183" t="s">
        <v>157</v>
      </c>
      <c r="D98" s="183" t="s">
        <v>131</v>
      </c>
      <c r="E98" s="184" t="s">
        <v>354</v>
      </c>
      <c r="F98" s="185" t="s">
        <v>355</v>
      </c>
      <c r="G98" s="186" t="s">
        <v>200</v>
      </c>
      <c r="H98" s="187">
        <v>8</v>
      </c>
      <c r="I98" s="188"/>
      <c r="J98" s="189">
        <f>ROUND(I98*H98,2)</f>
        <v>0</v>
      </c>
      <c r="K98" s="185" t="s">
        <v>152</v>
      </c>
      <c r="L98" s="42"/>
      <c r="M98" s="190" t="s">
        <v>19</v>
      </c>
      <c r="N98" s="191" t="s">
        <v>42</v>
      </c>
      <c r="O98" s="82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135</v>
      </c>
      <c r="AT98" s="194" t="s">
        <v>131</v>
      </c>
      <c r="AU98" s="194" t="s">
        <v>71</v>
      </c>
      <c r="AY98" s="15" t="s">
        <v>136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78</v>
      </c>
      <c r="BK98" s="195">
        <f>ROUND(I98*H98,2)</f>
        <v>0</v>
      </c>
      <c r="BL98" s="15" t="s">
        <v>135</v>
      </c>
      <c r="BM98" s="194" t="s">
        <v>420</v>
      </c>
    </row>
    <row r="99" s="2" customFormat="1">
      <c r="A99" s="36"/>
      <c r="B99" s="37"/>
      <c r="C99" s="38"/>
      <c r="D99" s="196" t="s">
        <v>137</v>
      </c>
      <c r="E99" s="38"/>
      <c r="F99" s="197" t="s">
        <v>355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137</v>
      </c>
      <c r="AU99" s="15" t="s">
        <v>71</v>
      </c>
    </row>
    <row r="100" s="2" customFormat="1">
      <c r="A100" s="36"/>
      <c r="B100" s="37"/>
      <c r="C100" s="38"/>
      <c r="D100" s="233" t="s">
        <v>155</v>
      </c>
      <c r="E100" s="38"/>
      <c r="F100" s="234" t="s">
        <v>357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155</v>
      </c>
      <c r="AU100" s="15" t="s">
        <v>71</v>
      </c>
    </row>
    <row r="101" s="10" customFormat="1">
      <c r="A101" s="10"/>
      <c r="B101" s="211"/>
      <c r="C101" s="212"/>
      <c r="D101" s="196" t="s">
        <v>147</v>
      </c>
      <c r="E101" s="213" t="s">
        <v>19</v>
      </c>
      <c r="F101" s="214" t="s">
        <v>379</v>
      </c>
      <c r="G101" s="212"/>
      <c r="H101" s="215">
        <v>8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21" t="s">
        <v>147</v>
      </c>
      <c r="AU101" s="221" t="s">
        <v>71</v>
      </c>
      <c r="AV101" s="10" t="s">
        <v>80</v>
      </c>
      <c r="AW101" s="10" t="s">
        <v>33</v>
      </c>
      <c r="AX101" s="10" t="s">
        <v>78</v>
      </c>
      <c r="AY101" s="221" t="s">
        <v>136</v>
      </c>
    </row>
    <row r="102" s="2" customFormat="1" ht="16.5" customHeight="1">
      <c r="A102" s="36"/>
      <c r="B102" s="37"/>
      <c r="C102" s="183" t="s">
        <v>153</v>
      </c>
      <c r="D102" s="183" t="s">
        <v>131</v>
      </c>
      <c r="E102" s="184" t="s">
        <v>362</v>
      </c>
      <c r="F102" s="185" t="s">
        <v>363</v>
      </c>
      <c r="G102" s="186" t="s">
        <v>277</v>
      </c>
      <c r="H102" s="187">
        <v>1</v>
      </c>
      <c r="I102" s="188"/>
      <c r="J102" s="189">
        <f>ROUND(I102*H102,2)</f>
        <v>0</v>
      </c>
      <c r="K102" s="185" t="s">
        <v>152</v>
      </c>
      <c r="L102" s="42"/>
      <c r="M102" s="190" t="s">
        <v>19</v>
      </c>
      <c r="N102" s="191" t="s">
        <v>42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135</v>
      </c>
      <c r="AT102" s="194" t="s">
        <v>131</v>
      </c>
      <c r="AU102" s="194" t="s">
        <v>71</v>
      </c>
      <c r="AY102" s="15" t="s">
        <v>136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78</v>
      </c>
      <c r="BK102" s="195">
        <f>ROUND(I102*H102,2)</f>
        <v>0</v>
      </c>
      <c r="BL102" s="15" t="s">
        <v>135</v>
      </c>
      <c r="BM102" s="194" t="s">
        <v>421</v>
      </c>
    </row>
    <row r="103" s="2" customFormat="1">
      <c r="A103" s="36"/>
      <c r="B103" s="37"/>
      <c r="C103" s="38"/>
      <c r="D103" s="196" t="s">
        <v>137</v>
      </c>
      <c r="E103" s="38"/>
      <c r="F103" s="197" t="s">
        <v>363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137</v>
      </c>
      <c r="AU103" s="15" t="s">
        <v>71</v>
      </c>
    </row>
    <row r="104" s="2" customFormat="1">
      <c r="A104" s="36"/>
      <c r="B104" s="37"/>
      <c r="C104" s="38"/>
      <c r="D104" s="233" t="s">
        <v>155</v>
      </c>
      <c r="E104" s="38"/>
      <c r="F104" s="234" t="s">
        <v>364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155</v>
      </c>
      <c r="AU104" s="15" t="s">
        <v>71</v>
      </c>
    </row>
    <row r="105" s="2" customFormat="1" ht="16.5" customHeight="1">
      <c r="A105" s="36"/>
      <c r="B105" s="37"/>
      <c r="C105" s="183" t="s">
        <v>169</v>
      </c>
      <c r="D105" s="183" t="s">
        <v>131</v>
      </c>
      <c r="E105" s="184" t="s">
        <v>348</v>
      </c>
      <c r="F105" s="185" t="s">
        <v>349</v>
      </c>
      <c r="G105" s="186" t="s">
        <v>277</v>
      </c>
      <c r="H105" s="187">
        <v>1</v>
      </c>
      <c r="I105" s="188"/>
      <c r="J105" s="189">
        <f>ROUND(I105*H105,2)</f>
        <v>0</v>
      </c>
      <c r="K105" s="185" t="s">
        <v>152</v>
      </c>
      <c r="L105" s="42"/>
      <c r="M105" s="190" t="s">
        <v>19</v>
      </c>
      <c r="N105" s="191" t="s">
        <v>42</v>
      </c>
      <c r="O105" s="82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135</v>
      </c>
      <c r="AT105" s="194" t="s">
        <v>131</v>
      </c>
      <c r="AU105" s="194" t="s">
        <v>71</v>
      </c>
      <c r="AY105" s="15" t="s">
        <v>136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78</v>
      </c>
      <c r="BK105" s="195">
        <f>ROUND(I105*H105,2)</f>
        <v>0</v>
      </c>
      <c r="BL105" s="15" t="s">
        <v>135</v>
      </c>
      <c r="BM105" s="194" t="s">
        <v>422</v>
      </c>
    </row>
    <row r="106" s="2" customFormat="1">
      <c r="A106" s="36"/>
      <c r="B106" s="37"/>
      <c r="C106" s="38"/>
      <c r="D106" s="196" t="s">
        <v>137</v>
      </c>
      <c r="E106" s="38"/>
      <c r="F106" s="197" t="s">
        <v>349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137</v>
      </c>
      <c r="AU106" s="15" t="s">
        <v>71</v>
      </c>
    </row>
    <row r="107" s="2" customFormat="1">
      <c r="A107" s="36"/>
      <c r="B107" s="37"/>
      <c r="C107" s="38"/>
      <c r="D107" s="233" t="s">
        <v>155</v>
      </c>
      <c r="E107" s="38"/>
      <c r="F107" s="234" t="s">
        <v>350</v>
      </c>
      <c r="G107" s="38"/>
      <c r="H107" s="38"/>
      <c r="I107" s="198"/>
      <c r="J107" s="38"/>
      <c r="K107" s="38"/>
      <c r="L107" s="42"/>
      <c r="M107" s="245"/>
      <c r="N107" s="246"/>
      <c r="O107" s="247"/>
      <c r="P107" s="247"/>
      <c r="Q107" s="247"/>
      <c r="R107" s="247"/>
      <c r="S107" s="247"/>
      <c r="T107" s="248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155</v>
      </c>
      <c r="AU107" s="15" t="s">
        <v>71</v>
      </c>
    </row>
    <row r="108" s="2" customFormat="1" ht="6.96" customHeight="1">
      <c r="A108" s="36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42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sheet="1" autoFilter="0" formatColumns="0" formatRows="0" objects="1" scenarios="1" spinCount="100000" saltValue="Y8XzuHNPb4yf3ZOArTyQap3o7lHgRnNbf6oqK2zEOxXpyVEt0tGZ0izePKrLb2La8L5sk4jaUkP0GSFCs0I62Q==" hashValue="yR7g0VZhxeseakrCIwEXCmm/y6Rsy/grK+VRkSCqJHIaSd4hZ2nBuEEMWiYcSIwr9lSAWKKAsEaqbUSyQRjrWQ==" algorithmName="SHA-512" password="CC35"/>
  <autoFilter ref="C84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3_01/012002000"/>
    <hyperlink ref="F91" r:id="rId2" display="https://podminky.urs.cz/item/CS_URS_2023_01/013254000"/>
    <hyperlink ref="F94" r:id="rId3" display="https://podminky.urs.cz/item/CS_URS_2023_01/020001000"/>
    <hyperlink ref="F97" r:id="rId4" display="https://podminky.urs.cz/item/CS_URS_2023_01/030001000"/>
    <hyperlink ref="F100" r:id="rId5" display="https://podminky.urs.cz/item/CS_URS_2023_01/041903000"/>
    <hyperlink ref="F104" r:id="rId6" display="https://podminky.urs.cz/item/CS_URS_2023_01/060001000"/>
    <hyperlink ref="F107" r:id="rId7" display="https://podminky.urs.cz/item/CS_URS_2023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2023-04-26T10:52:47Z</dcterms:created>
  <dcterms:modified xsi:type="dcterms:W3CDTF">2023-04-26T10:52:59Z</dcterms:modified>
</cp:coreProperties>
</file>